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autoCompressPictures="0"/>
  <mc:AlternateContent xmlns:mc="http://schemas.openxmlformats.org/markup-compatibility/2006">
    <mc:Choice Requires="x15">
      <x15ac:absPath xmlns:x15ac="http://schemas.microsoft.com/office/spreadsheetml/2010/11/ac" url="O:\RSC Exec Com\FY20 Prep\"/>
    </mc:Choice>
  </mc:AlternateContent>
  <bookViews>
    <workbookView xWindow="0" yWindow="0" windowWidth="38400" windowHeight="10800" tabRatio="803" firstSheet="1" activeTab="10"/>
  </bookViews>
  <sheets>
    <sheet name="Year-end Performance Review" sheetId="2" state="hidden" r:id="rId1"/>
    <sheet name=" Instructions" sheetId="19" r:id="rId2"/>
    <sheet name="1 Volume Projections" sheetId="9" r:id="rId3"/>
    <sheet name="2 Salary &amp; Fringe" sheetId="4" r:id="rId4"/>
    <sheet name="3 Other Direct Expenses" sheetId="6" r:id="rId5"/>
    <sheet name="4 Admin Overhead Expenses" sheetId="8" r:id="rId6"/>
    <sheet name="5 Equipment Depreciation" sheetId="5" r:id="rId7"/>
    <sheet name="6 Expense Summary" sheetId="7" r:id="rId8"/>
    <sheet name="7 Proposed Rate(s)" sheetId="13" r:id="rId9"/>
    <sheet name="8 Revenue Summary" sheetId="12" r:id="rId10"/>
    <sheet name="9 Five Year Projection" sheetId="17" r:id="rId11"/>
  </sheets>
  <externalReferences>
    <externalReference r:id="rId12"/>
    <externalReference r:id="rId13"/>
    <externalReference r:id="rId14"/>
    <externalReference r:id="rId15"/>
    <externalReference r:id="rId16"/>
    <externalReference r:id="rId17"/>
  </externalReferences>
  <definedNames>
    <definedName name="Billable_Direct_Labor_Hours">'[1]Direct Labor'!$H$26</definedName>
    <definedName name="Billable_Hours">'[1]Direct Labor'!$H$26</definedName>
    <definedName name="budget">#REF!</definedName>
    <definedName name="category">#REF!</definedName>
    <definedName name="_xlnm.Database">#REF!</definedName>
    <definedName name="Database_org">#REF!</definedName>
    <definedName name="Depreciation_Hourly_Rate">#REF!</definedName>
    <definedName name="Depreciation_Hourly_Rate_org">#REF!</definedName>
    <definedName name="Development_Labor">[2]Development!#REF!</definedName>
    <definedName name="Est_Direct_Labor_Hours">#REF!</definedName>
    <definedName name="Gen_Admin_direct_labor_percentage">'[1]G&amp;A'!$J$44</definedName>
    <definedName name="Gen_Admin_rate_per_direct_labor_hour">'[3]G&amp;A'!$I$44</definedName>
    <definedName name="IGHT_labor">'[3]Direct Labor'!#REF!</definedName>
    <definedName name="Information_Technology_Tax">#REF!</definedName>
    <definedName name="non_IHGT_labor">'[3]Direct Labor'!$L$20</definedName>
    <definedName name="obj">#REF!</definedName>
    <definedName name="obj_org">#REF!</definedName>
    <definedName name="objects">#REF!</definedName>
    <definedName name="objects_org">#REF!</definedName>
    <definedName name="_xlnm.Print_Area" localSheetId="1">' Instructions'!$A$1:$V$51</definedName>
    <definedName name="_xlnm.Print_Area" localSheetId="2">'1 Volume Projections'!$A$1:$I$41</definedName>
    <definedName name="_xlnm.Print_Area" localSheetId="3">'2 Salary &amp; Fringe'!$A$1:$BI$42</definedName>
    <definedName name="_xlnm.Print_Area" localSheetId="4">'3 Other Direct Expenses'!$A$1:$BC$63</definedName>
    <definedName name="_xlnm.Print_Area" localSheetId="5">'4 Admin Overhead Expenses'!$A$1:$J$48</definedName>
    <definedName name="_xlnm.Print_Area" localSheetId="6">'5 Equipment Depreciation'!$A$2:$BJ$41</definedName>
    <definedName name="_xlnm.Print_Area" localSheetId="7">'6 Expense Summary'!$A$1:$AI$38</definedName>
    <definedName name="_xlnm.Print_Area" localSheetId="8">'7 Proposed Rate(s)'!$A$1:$O$35</definedName>
    <definedName name="_xlnm.Print_Area" localSheetId="9">'8 Revenue Summary'!$A$1:$AE$34</definedName>
    <definedName name="_xlnm.Print_Area" localSheetId="10">'9 Five Year Projection'!$A$1:$G$76</definedName>
    <definedName name="_xlnm.Print_Area" localSheetId="0">'Year-end Performance Review'!$A$1:$O$83</definedName>
    <definedName name="projected_direct_labor">#REF!</definedName>
    <definedName name="projected_direct_labor_org">#REF!</definedName>
    <definedName name="QC_Billable_Direct_Labor_Hours">'[4]Direct Labor'!$H$26</definedName>
    <definedName name="QC_Billable_Hours">'[4]Direct Labor'!$H$26</definedName>
    <definedName name="QC_Depreciation_Hourly_Rate">[4]Depreciation!$J$24</definedName>
    <definedName name="QC_Development">[4]Development!$K$5</definedName>
    <definedName name="QC_Development_Labor">[4]Development!#REF!</definedName>
    <definedName name="QC_Development_Labor_org">[4]Development!#REF!</definedName>
    <definedName name="QC_Est_Direct_Labor_Hours">'[4]Projected DL Billings'!$L$41</definedName>
    <definedName name="QC_Gen_Admin_direct_labor_percentage">'[4]G&amp;A'!$J$42</definedName>
    <definedName name="QC_Gen_Admin_direct_labor_percentages">'[5]G&amp;A'!$J$42</definedName>
    <definedName name="QC_Gen_admin_rate_per_direct_labor_hour">'[4]G&amp;A'!$J$42</definedName>
    <definedName name="QC_Gen_Admin_rate_per_direct_labor_hours">'[5]G&amp;A'!$J$42</definedName>
    <definedName name="QC_gen_lab_supplies_direct_labor_percentage">'[4]Gen Supplies'!$H$22</definedName>
    <definedName name="QC_Gen_supples_rate_per_direct_labor_hour">'[4]Gen Supplies'!$H$22</definedName>
    <definedName name="QC_IGHT_labor">'[4]Direct Labor'!#REF!</definedName>
    <definedName name="QC_information_Technology_Tax">[4]IT!$C$46</definedName>
    <definedName name="QC_non_IHGT_labor">'[4]Direct Labor'!$L$23</definedName>
    <definedName name="QC_projected_direct_labor">'[4]Projected DL Billings'!$U$41</definedName>
    <definedName name="QC_projected_total_billings">'[4]Projected Billings'!$Q$42</definedName>
    <definedName name="QC_service_center_hourly_rate">'[4]Service Contracts'!$J$13</definedName>
    <definedName name="QCGEN_SUPPLIES_RATE_PER_DIRECT_LABOR_HOUR">'[6]Gen Supplies'!$H$22</definedName>
    <definedName name="qcNON_IHGT_LABOR">'[6]Direct Labor'!$L$22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2" i="5" l="1"/>
  <c r="AG12" i="5" s="1"/>
  <c r="J13" i="5"/>
  <c r="AG13" i="5" s="1"/>
  <c r="J14" i="5"/>
  <c r="AG14" i="5" s="1"/>
  <c r="J15" i="5"/>
  <c r="AG15" i="5" s="1"/>
  <c r="J16" i="5"/>
  <c r="AG16" i="5" s="1"/>
  <c r="J17" i="5"/>
  <c r="AG17" i="5" s="1"/>
  <c r="J18" i="5"/>
  <c r="AG18" i="5" s="1"/>
  <c r="J19" i="5"/>
  <c r="AG19" i="5" s="1"/>
  <c r="I13" i="8"/>
  <c r="F13" i="8"/>
  <c r="F15" i="8"/>
  <c r="D12" i="8"/>
  <c r="D13" i="8"/>
  <c r="D14" i="8"/>
  <c r="F14" i="8" s="1"/>
  <c r="D15" i="8"/>
  <c r="I15" i="8" s="1"/>
  <c r="D16" i="8"/>
  <c r="K19" i="5" l="1"/>
  <c r="K15" i="5"/>
  <c r="M19" i="5"/>
  <c r="M15" i="5"/>
  <c r="O19" i="5"/>
  <c r="O15" i="5"/>
  <c r="Q19" i="5"/>
  <c r="Q15" i="5"/>
  <c r="S19" i="5"/>
  <c r="S15" i="5"/>
  <c r="U19" i="5"/>
  <c r="U15" i="5"/>
  <c r="W19" i="5"/>
  <c r="W15" i="5"/>
  <c r="Y19" i="5"/>
  <c r="Y15" i="5"/>
  <c r="AA19" i="5"/>
  <c r="AA15" i="5"/>
  <c r="AC19" i="5"/>
  <c r="AC15" i="5"/>
  <c r="AE19" i="5"/>
  <c r="AE15" i="5"/>
  <c r="F16" i="8"/>
  <c r="I16" i="8" s="1"/>
  <c r="F12" i="8"/>
  <c r="I12" i="8" s="1"/>
  <c r="I14" i="8"/>
  <c r="K18" i="5"/>
  <c r="K14" i="5"/>
  <c r="M18" i="5"/>
  <c r="M14" i="5"/>
  <c r="O18" i="5"/>
  <c r="O14" i="5"/>
  <c r="Q18" i="5"/>
  <c r="Q14" i="5"/>
  <c r="S18" i="5"/>
  <c r="S14" i="5"/>
  <c r="U18" i="5"/>
  <c r="U14" i="5"/>
  <c r="W18" i="5"/>
  <c r="W14" i="5"/>
  <c r="Y18" i="5"/>
  <c r="Y14" i="5"/>
  <c r="AA18" i="5"/>
  <c r="AA14" i="5"/>
  <c r="AC18" i="5"/>
  <c r="AC14" i="5"/>
  <c r="AE18" i="5"/>
  <c r="AE14" i="5"/>
  <c r="K17" i="5"/>
  <c r="K13" i="5"/>
  <c r="M17" i="5"/>
  <c r="M13" i="5"/>
  <c r="O17" i="5"/>
  <c r="O13" i="5"/>
  <c r="Q17" i="5"/>
  <c r="Q13" i="5"/>
  <c r="S17" i="5"/>
  <c r="S13" i="5"/>
  <c r="U17" i="5"/>
  <c r="U13" i="5"/>
  <c r="W17" i="5"/>
  <c r="W13" i="5"/>
  <c r="Y17" i="5"/>
  <c r="Y13" i="5"/>
  <c r="AA17" i="5"/>
  <c r="AA13" i="5"/>
  <c r="AC17" i="5"/>
  <c r="AC13" i="5"/>
  <c r="AE17" i="5"/>
  <c r="AE13" i="5"/>
  <c r="K16" i="5"/>
  <c r="K12" i="5"/>
  <c r="M16" i="5"/>
  <c r="M12" i="5"/>
  <c r="O16" i="5"/>
  <c r="O12" i="5"/>
  <c r="Q16" i="5"/>
  <c r="Q12" i="5"/>
  <c r="S16" i="5"/>
  <c r="S12" i="5"/>
  <c r="U16" i="5"/>
  <c r="U12" i="5"/>
  <c r="W16" i="5"/>
  <c r="W12" i="5"/>
  <c r="Y16" i="5"/>
  <c r="Y12" i="5"/>
  <c r="AA16" i="5"/>
  <c r="AA12" i="5"/>
  <c r="AC16" i="5"/>
  <c r="AC12" i="5"/>
  <c r="AE16" i="5"/>
  <c r="AE12" i="5"/>
  <c r="W19" i="6"/>
  <c r="Y19" i="6"/>
  <c r="AA19" i="6"/>
  <c r="AC19" i="6"/>
  <c r="AE19" i="6"/>
  <c r="AG19" i="6"/>
  <c r="AI19" i="6"/>
  <c r="AK19" i="6"/>
  <c r="AM19" i="6"/>
  <c r="AO19" i="6"/>
  <c r="AQ19" i="6"/>
  <c r="AS19" i="6"/>
  <c r="AU19" i="6"/>
  <c r="AW19" i="6"/>
  <c r="AY19" i="6"/>
  <c r="BA19" i="6"/>
  <c r="C14" i="6"/>
  <c r="E14" i="6"/>
  <c r="G14" i="6"/>
  <c r="I14" i="6"/>
  <c r="K14" i="6"/>
  <c r="M14" i="6"/>
  <c r="O14" i="6"/>
  <c r="Q14" i="6"/>
  <c r="S14" i="6"/>
  <c r="U14" i="6"/>
  <c r="C15" i="6"/>
  <c r="E15" i="6"/>
  <c r="G15" i="6"/>
  <c r="I15" i="6"/>
  <c r="K15" i="6"/>
  <c r="M15" i="6"/>
  <c r="O15" i="6"/>
  <c r="Q15" i="6"/>
  <c r="S15" i="6"/>
  <c r="U15" i="6"/>
  <c r="C16" i="6"/>
  <c r="E16" i="6"/>
  <c r="G16" i="6"/>
  <c r="I16" i="6"/>
  <c r="K16" i="6"/>
  <c r="M16" i="6"/>
  <c r="O16" i="6"/>
  <c r="Q16" i="6"/>
  <c r="S16" i="6"/>
  <c r="U16" i="6"/>
  <c r="C17" i="6"/>
  <c r="E17" i="6"/>
  <c r="G17" i="6"/>
  <c r="I17" i="6"/>
  <c r="K17" i="6"/>
  <c r="M17" i="6"/>
  <c r="O17" i="6"/>
  <c r="Q17" i="6"/>
  <c r="S17" i="6"/>
  <c r="U17" i="6"/>
  <c r="C18" i="6"/>
  <c r="E18" i="6"/>
  <c r="G18" i="6"/>
  <c r="I18" i="6"/>
  <c r="K18" i="6"/>
  <c r="M18" i="6"/>
  <c r="O18" i="6"/>
  <c r="Q18" i="6"/>
  <c r="S18" i="6"/>
  <c r="U18" i="6"/>
  <c r="C19" i="6"/>
  <c r="E19" i="6"/>
  <c r="G19" i="6"/>
  <c r="I19" i="6"/>
  <c r="K19" i="6"/>
  <c r="M19" i="6"/>
  <c r="O19" i="6"/>
  <c r="Q19" i="6"/>
  <c r="S19" i="6"/>
  <c r="U19" i="6"/>
  <c r="C20" i="6"/>
  <c r="E20" i="6"/>
  <c r="G20" i="6"/>
  <c r="I20" i="6"/>
  <c r="K20" i="6"/>
  <c r="M20" i="6"/>
  <c r="O20" i="6"/>
  <c r="Q20" i="6"/>
  <c r="S20" i="6"/>
  <c r="U20" i="6"/>
  <c r="C21" i="6"/>
  <c r="E21" i="6"/>
  <c r="G21" i="6"/>
  <c r="I21" i="6"/>
  <c r="K21" i="6"/>
  <c r="M21" i="6"/>
  <c r="O21" i="6"/>
  <c r="Q21" i="6"/>
  <c r="S21" i="6"/>
  <c r="U21" i="6"/>
  <c r="C22" i="6"/>
  <c r="E22" i="6"/>
  <c r="G22" i="6"/>
  <c r="I22" i="6"/>
  <c r="K22" i="6"/>
  <c r="M22" i="6"/>
  <c r="O22" i="6"/>
  <c r="Q22" i="6"/>
  <c r="S22" i="6"/>
  <c r="U22" i="6"/>
  <c r="C23" i="6"/>
  <c r="E23" i="6"/>
  <c r="G23" i="6"/>
  <c r="I23" i="6"/>
  <c r="K23" i="6"/>
  <c r="M23" i="6"/>
  <c r="O23" i="6"/>
  <c r="Q23" i="6"/>
  <c r="S23" i="6"/>
  <c r="U23" i="6"/>
  <c r="C24" i="6"/>
  <c r="E24" i="6"/>
  <c r="G24" i="6"/>
  <c r="I24" i="6"/>
  <c r="K24" i="6"/>
  <c r="M24" i="6"/>
  <c r="O24" i="6"/>
  <c r="Q24" i="6"/>
  <c r="S24" i="6"/>
  <c r="U24" i="6"/>
  <c r="C25" i="6"/>
  <c r="E25" i="6"/>
  <c r="G25" i="6"/>
  <c r="I25" i="6"/>
  <c r="K25" i="6"/>
  <c r="M25" i="6"/>
  <c r="O25" i="6"/>
  <c r="Q25" i="6"/>
  <c r="S25" i="6"/>
  <c r="U25" i="6"/>
  <c r="C26" i="6"/>
  <c r="E26" i="6"/>
  <c r="G26" i="6"/>
  <c r="I26" i="6"/>
  <c r="K26" i="6"/>
  <c r="M26" i="6"/>
  <c r="O26" i="6"/>
  <c r="Q26" i="6"/>
  <c r="S26" i="6"/>
  <c r="U26" i="6"/>
  <c r="C27" i="6"/>
  <c r="E27" i="6"/>
  <c r="G27" i="6"/>
  <c r="I27" i="6"/>
  <c r="K27" i="6"/>
  <c r="M27" i="6"/>
  <c r="O27" i="6"/>
  <c r="Q27" i="6"/>
  <c r="S27" i="6"/>
  <c r="U27" i="6"/>
  <c r="C28" i="6"/>
  <c r="E28" i="6"/>
  <c r="G28" i="6"/>
  <c r="I28" i="6"/>
  <c r="K28" i="6"/>
  <c r="M28" i="6"/>
  <c r="O28" i="6"/>
  <c r="Q28" i="6"/>
  <c r="S28" i="6"/>
  <c r="U28" i="6"/>
  <c r="F12" i="4"/>
  <c r="F13" i="4"/>
  <c r="F14" i="4"/>
  <c r="F15" i="4"/>
  <c r="D15" i="9"/>
  <c r="D16" i="9"/>
  <c r="D17" i="9"/>
  <c r="D18" i="9"/>
  <c r="D19" i="9"/>
  <c r="D20" i="9"/>
  <c r="D21" i="9"/>
  <c r="D22" i="9"/>
  <c r="D23" i="9"/>
  <c r="D24" i="9"/>
  <c r="D25" i="9"/>
  <c r="D26" i="9"/>
  <c r="D27" i="9"/>
  <c r="D28" i="9"/>
  <c r="H12" i="4" l="1"/>
  <c r="I12" i="4" s="1"/>
  <c r="H13" i="4"/>
  <c r="I13" i="4" s="1"/>
  <c r="H15" i="4"/>
  <c r="I15" i="4" s="1"/>
  <c r="H14" i="4"/>
  <c r="I14" i="4" s="1"/>
  <c r="A6" i="9"/>
  <c r="AT15" i="4" l="1"/>
  <c r="Z15" i="4"/>
  <c r="AH15" i="4"/>
  <c r="AP15" i="4"/>
  <c r="AV15" i="4"/>
  <c r="AB15" i="4"/>
  <c r="AJ15" i="4"/>
  <c r="AR15" i="4"/>
  <c r="V15" i="4"/>
  <c r="T15" i="4"/>
  <c r="R15" i="4"/>
  <c r="P15" i="4"/>
  <c r="N15" i="4"/>
  <c r="L15" i="4"/>
  <c r="J15" i="4"/>
  <c r="X15" i="4"/>
  <c r="AN15" i="4"/>
  <c r="AD15" i="4"/>
  <c r="AL15" i="4"/>
  <c r="AF15" i="4"/>
  <c r="AT13" i="4"/>
  <c r="AD13" i="4"/>
  <c r="AL13" i="4"/>
  <c r="AJ13" i="4"/>
  <c r="V13" i="4"/>
  <c r="P13" i="4"/>
  <c r="L13" i="4"/>
  <c r="AV13" i="4"/>
  <c r="X13" i="4"/>
  <c r="AF13" i="4"/>
  <c r="AN13" i="4"/>
  <c r="AR13" i="4"/>
  <c r="T13" i="4"/>
  <c r="N13" i="4"/>
  <c r="Z13" i="4"/>
  <c r="AH13" i="4"/>
  <c r="AP13" i="4"/>
  <c r="AB13" i="4"/>
  <c r="R13" i="4"/>
  <c r="J13" i="4"/>
  <c r="X14" i="4"/>
  <c r="AF14" i="4"/>
  <c r="AN14" i="4"/>
  <c r="V14" i="4"/>
  <c r="T14" i="4"/>
  <c r="R14" i="4"/>
  <c r="P14" i="4"/>
  <c r="N14" i="4"/>
  <c r="L14" i="4"/>
  <c r="J14" i="4"/>
  <c r="AL14" i="4"/>
  <c r="Z14" i="4"/>
  <c r="AH14" i="4"/>
  <c r="AP14" i="4"/>
  <c r="AV14" i="4"/>
  <c r="AT14" i="4"/>
  <c r="AB14" i="4"/>
  <c r="AJ14" i="4"/>
  <c r="AR14" i="4"/>
  <c r="AD14" i="4"/>
  <c r="AB12" i="4"/>
  <c r="AJ12" i="4"/>
  <c r="AR12" i="4"/>
  <c r="AV12" i="4"/>
  <c r="AH12" i="4"/>
  <c r="AD12" i="4"/>
  <c r="AL12" i="4"/>
  <c r="AP12" i="4"/>
  <c r="AT12" i="4"/>
  <c r="X12" i="4"/>
  <c r="AF12" i="4"/>
  <c r="AN12" i="4"/>
  <c r="V12" i="4"/>
  <c r="T12" i="4"/>
  <c r="R12" i="4"/>
  <c r="P12" i="4"/>
  <c r="N12" i="4"/>
  <c r="L12" i="4"/>
  <c r="J12" i="4"/>
  <c r="Z12" i="4"/>
  <c r="N35" i="7"/>
  <c r="AO14" i="6"/>
  <c r="AE14" i="6"/>
  <c r="AD19" i="12"/>
  <c r="AC19" i="12"/>
  <c r="AB19" i="12"/>
  <c r="AA19" i="12"/>
  <c r="Z19" i="12"/>
  <c r="Y19" i="12"/>
  <c r="X19" i="12"/>
  <c r="W19" i="12"/>
  <c r="V19" i="12"/>
  <c r="U19" i="12"/>
  <c r="T19" i="12"/>
  <c r="S19" i="12"/>
  <c r="R19" i="12"/>
  <c r="Q19" i="12"/>
  <c r="P19" i="12"/>
  <c r="O19" i="12"/>
  <c r="N19" i="12"/>
  <c r="M19" i="12"/>
  <c r="L19" i="12"/>
  <c r="K19" i="12"/>
  <c r="J19" i="12"/>
  <c r="AD18" i="12"/>
  <c r="AC18" i="12"/>
  <c r="AB18" i="12"/>
  <c r="AA18" i="12"/>
  <c r="Z18" i="12"/>
  <c r="Y18" i="12"/>
  <c r="X18" i="12"/>
  <c r="W18" i="12"/>
  <c r="V18" i="12"/>
  <c r="U18" i="12"/>
  <c r="T18" i="12"/>
  <c r="S18" i="12"/>
  <c r="R18" i="12"/>
  <c r="Q18" i="12"/>
  <c r="P18" i="12"/>
  <c r="O18" i="12"/>
  <c r="N18" i="12"/>
  <c r="M18" i="12"/>
  <c r="L18" i="12"/>
  <c r="G18" i="12"/>
  <c r="I18" i="12"/>
  <c r="J18" i="12"/>
  <c r="K18" i="12"/>
  <c r="P17" i="12"/>
  <c r="O17" i="12"/>
  <c r="N17" i="12"/>
  <c r="M17" i="12"/>
  <c r="L17" i="12"/>
  <c r="K17" i="12"/>
  <c r="J17" i="12"/>
  <c r="J35" i="7"/>
  <c r="M35" i="7"/>
  <c r="O35" i="7"/>
  <c r="P35" i="7"/>
  <c r="Q35" i="7"/>
  <c r="R35" i="7"/>
  <c r="T35" i="7"/>
  <c r="V35" i="7"/>
  <c r="D29" i="9"/>
  <c r="D30" i="9"/>
  <c r="X35" i="7" s="1"/>
  <c r="D31" i="9"/>
  <c r="D32" i="9"/>
  <c r="Z35" i="7" s="1"/>
  <c r="D33" i="9"/>
  <c r="D34" i="9"/>
  <c r="AB35" i="7" s="1"/>
  <c r="D35" i="9"/>
  <c r="D36" i="9"/>
  <c r="AD35" i="7" s="1"/>
  <c r="D37" i="9"/>
  <c r="D38" i="9"/>
  <c r="AF35" i="7" s="1"/>
  <c r="D39" i="9"/>
  <c r="AC8" i="12"/>
  <c r="A38" i="17" s="1"/>
  <c r="AB8" i="12"/>
  <c r="A37" i="17" s="1"/>
  <c r="AA8" i="12"/>
  <c r="A36" i="17" s="1"/>
  <c r="Z8" i="12"/>
  <c r="A35" i="17"/>
  <c r="X8" i="12"/>
  <c r="A33" i="17" s="1"/>
  <c r="W8" i="12"/>
  <c r="A32" i="17" s="1"/>
  <c r="V8" i="12"/>
  <c r="A31" i="17" s="1"/>
  <c r="U8" i="12"/>
  <c r="A30" i="17" s="1"/>
  <c r="S8" i="12"/>
  <c r="A28" i="17" s="1"/>
  <c r="R8" i="12"/>
  <c r="A27" i="17" s="1"/>
  <c r="Q8" i="12"/>
  <c r="A26" i="17" s="1"/>
  <c r="P8" i="12"/>
  <c r="A25" i="17" s="1"/>
  <c r="AD17" i="12"/>
  <c r="AC17" i="12"/>
  <c r="AB17" i="12"/>
  <c r="AA17" i="12"/>
  <c r="Z17" i="12"/>
  <c r="Y17" i="12"/>
  <c r="X17" i="12"/>
  <c r="W17" i="12"/>
  <c r="V17" i="12"/>
  <c r="U17" i="12"/>
  <c r="T17" i="12"/>
  <c r="S17" i="12"/>
  <c r="R17" i="12"/>
  <c r="Q17" i="12"/>
  <c r="AD16" i="12"/>
  <c r="AC16" i="12"/>
  <c r="AB16" i="12"/>
  <c r="AA16" i="12"/>
  <c r="Z16" i="12"/>
  <c r="Y16" i="12"/>
  <c r="X16" i="12"/>
  <c r="W16" i="12"/>
  <c r="V16" i="12"/>
  <c r="U16" i="12"/>
  <c r="T16" i="12"/>
  <c r="S16" i="12"/>
  <c r="R16" i="12"/>
  <c r="Q16" i="12"/>
  <c r="F19" i="12"/>
  <c r="G19" i="12"/>
  <c r="H19" i="12"/>
  <c r="I19" i="12"/>
  <c r="F18" i="12"/>
  <c r="H18" i="12"/>
  <c r="AD8" i="12"/>
  <c r="A39" i="17" s="1"/>
  <c r="Y8" i="12"/>
  <c r="A34" i="17" s="1"/>
  <c r="T8" i="12"/>
  <c r="A29" i="17" s="1"/>
  <c r="AC16" i="13"/>
  <c r="AB16" i="13"/>
  <c r="AB10" i="12" s="1"/>
  <c r="AB24" i="12" s="1"/>
  <c r="AA16" i="13"/>
  <c r="X16" i="13"/>
  <c r="W16" i="13"/>
  <c r="Z16" i="13"/>
  <c r="V16" i="13"/>
  <c r="R16" i="13"/>
  <c r="U16" i="13"/>
  <c r="S16" i="13"/>
  <c r="Q16" i="13"/>
  <c r="R19" i="13"/>
  <c r="R11" i="12" s="1"/>
  <c r="AD16" i="13"/>
  <c r="Y16" i="13"/>
  <c r="T16" i="13"/>
  <c r="AD7" i="13"/>
  <c r="AC7" i="13"/>
  <c r="AB7" i="13"/>
  <c r="AA7" i="13"/>
  <c r="Z7" i="13"/>
  <c r="Y7" i="13"/>
  <c r="X7" i="13"/>
  <c r="W7" i="13"/>
  <c r="V7" i="13"/>
  <c r="U7" i="13"/>
  <c r="T7" i="13"/>
  <c r="S7" i="13"/>
  <c r="R7" i="13"/>
  <c r="Q7" i="13"/>
  <c r="AG35" i="7"/>
  <c r="AE35" i="7"/>
  <c r="AC35" i="7"/>
  <c r="AA35" i="7"/>
  <c r="Y35" i="7"/>
  <c r="W35" i="7"/>
  <c r="U35" i="7"/>
  <c r="AK14" i="6"/>
  <c r="AK15" i="6"/>
  <c r="AK16" i="6"/>
  <c r="AK17" i="6"/>
  <c r="AK18"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G9" i="7"/>
  <c r="AF9" i="7"/>
  <c r="AE9" i="7"/>
  <c r="AD9" i="7"/>
  <c r="AC9" i="7"/>
  <c r="AB9" i="7"/>
  <c r="AA9" i="7"/>
  <c r="Z9" i="7"/>
  <c r="Y9" i="7"/>
  <c r="X9" i="7"/>
  <c r="W9" i="7"/>
  <c r="V9" i="7"/>
  <c r="U9" i="7"/>
  <c r="T9" i="7"/>
  <c r="BI11" i="5"/>
  <c r="BI13" i="5"/>
  <c r="BI14" i="5"/>
  <c r="BI15" i="5"/>
  <c r="BI16" i="5"/>
  <c r="BI17" i="5"/>
  <c r="BI18" i="5"/>
  <c r="BI19" i="5"/>
  <c r="BI20" i="5"/>
  <c r="BI21" i="5"/>
  <c r="BI12" i="5"/>
  <c r="AS8" i="5"/>
  <c r="BG8" i="5"/>
  <c r="BE8" i="5"/>
  <c r="BC8" i="5"/>
  <c r="BA8" i="5"/>
  <c r="AY8" i="5"/>
  <c r="AW8" i="5"/>
  <c r="AU8" i="5"/>
  <c r="AQ8" i="5"/>
  <c r="AO8" i="5"/>
  <c r="AM8" i="5"/>
  <c r="AK8" i="5"/>
  <c r="AI8" i="5"/>
  <c r="AG8" i="5"/>
  <c r="BG11" i="5"/>
  <c r="BE11" i="5"/>
  <c r="BC11" i="5"/>
  <c r="BA11" i="5"/>
  <c r="AY11" i="5"/>
  <c r="AW11" i="5"/>
  <c r="AU11" i="5"/>
  <c r="AS11" i="5"/>
  <c r="AQ11" i="5"/>
  <c r="AO11" i="5"/>
  <c r="AM11" i="5"/>
  <c r="AK11" i="5"/>
  <c r="AI11" i="5"/>
  <c r="AG11" i="5"/>
  <c r="AY9" i="6"/>
  <c r="AW9" i="6"/>
  <c r="AU9" i="6"/>
  <c r="AS9" i="6"/>
  <c r="AQ9" i="6"/>
  <c r="AO9" i="6"/>
  <c r="AM9" i="6"/>
  <c r="AK9" i="6"/>
  <c r="AI9" i="6"/>
  <c r="AG9" i="6"/>
  <c r="AE9" i="6"/>
  <c r="AC9" i="6"/>
  <c r="AA9" i="6"/>
  <c r="Y9" i="6"/>
  <c r="C9" i="6"/>
  <c r="E9" i="6"/>
  <c r="G9" i="6"/>
  <c r="I9" i="6"/>
  <c r="K9" i="6"/>
  <c r="M9" i="6"/>
  <c r="O9" i="6"/>
  <c r="Q9" i="6"/>
  <c r="S9" i="6"/>
  <c r="U9" i="6"/>
  <c r="W9" i="6"/>
  <c r="BF8" i="4"/>
  <c r="BD8" i="4"/>
  <c r="BB8" i="4"/>
  <c r="AZ8" i="4"/>
  <c r="AX8" i="4"/>
  <c r="AV8" i="4"/>
  <c r="AT8" i="4"/>
  <c r="AR8" i="4"/>
  <c r="AP8" i="4"/>
  <c r="AN8" i="4"/>
  <c r="AL8" i="4"/>
  <c r="AJ8" i="4"/>
  <c r="AH8" i="4"/>
  <c r="AF8" i="4"/>
  <c r="J8" i="4"/>
  <c r="BA12" i="6"/>
  <c r="BA13" i="6"/>
  <c r="BA15" i="6"/>
  <c r="BA16" i="6"/>
  <c r="BA17" i="6"/>
  <c r="BA18"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14" i="6"/>
  <c r="AY54" i="6"/>
  <c r="AW54" i="6"/>
  <c r="AU54" i="6"/>
  <c r="AS54" i="6"/>
  <c r="AY53" i="6"/>
  <c r="AW53" i="6"/>
  <c r="AU53" i="6"/>
  <c r="AS53" i="6"/>
  <c r="AY52" i="6"/>
  <c r="AW52" i="6"/>
  <c r="AU52" i="6"/>
  <c r="AS52" i="6"/>
  <c r="AY51" i="6"/>
  <c r="AW51" i="6"/>
  <c r="AU51" i="6"/>
  <c r="AS51" i="6"/>
  <c r="AY50" i="6"/>
  <c r="AW50" i="6"/>
  <c r="AU50" i="6"/>
  <c r="AS50" i="6"/>
  <c r="AY49" i="6"/>
  <c r="AW49" i="6"/>
  <c r="AU49" i="6"/>
  <c r="AS49" i="6"/>
  <c r="AY48" i="6"/>
  <c r="AW48" i="6"/>
  <c r="AU48" i="6"/>
  <c r="AS48" i="6"/>
  <c r="AY47" i="6"/>
  <c r="AW47" i="6"/>
  <c r="AU47" i="6"/>
  <c r="AS47" i="6"/>
  <c r="AY46" i="6"/>
  <c r="AW46" i="6"/>
  <c r="AU46" i="6"/>
  <c r="AS46" i="6"/>
  <c r="AY45" i="6"/>
  <c r="AW45" i="6"/>
  <c r="AU45" i="6"/>
  <c r="AS45" i="6"/>
  <c r="AY44" i="6"/>
  <c r="AW44" i="6"/>
  <c r="AU44" i="6"/>
  <c r="AS44" i="6"/>
  <c r="AY43" i="6"/>
  <c r="AW43" i="6"/>
  <c r="AU43" i="6"/>
  <c r="AS43" i="6"/>
  <c r="AY42" i="6"/>
  <c r="AW42" i="6"/>
  <c r="AU42" i="6"/>
  <c r="AS42" i="6"/>
  <c r="AY41" i="6"/>
  <c r="AW41" i="6"/>
  <c r="AU41" i="6"/>
  <c r="AS41" i="6"/>
  <c r="AY40" i="6"/>
  <c r="AW40" i="6"/>
  <c r="AU40" i="6"/>
  <c r="AS40" i="6"/>
  <c r="AY39" i="6"/>
  <c r="AW39" i="6"/>
  <c r="AU39" i="6"/>
  <c r="AS39" i="6"/>
  <c r="AY38" i="6"/>
  <c r="AW38" i="6"/>
  <c r="AU38" i="6"/>
  <c r="AS38" i="6"/>
  <c r="AY37" i="6"/>
  <c r="AW37" i="6"/>
  <c r="AU37" i="6"/>
  <c r="AS37" i="6"/>
  <c r="AY36" i="6"/>
  <c r="AW36" i="6"/>
  <c r="AU36" i="6"/>
  <c r="AS36" i="6"/>
  <c r="AY35" i="6"/>
  <c r="AW35" i="6"/>
  <c r="AU35" i="6"/>
  <c r="AS35" i="6"/>
  <c r="AY34" i="6"/>
  <c r="AW34" i="6"/>
  <c r="AU34" i="6"/>
  <c r="AS34" i="6"/>
  <c r="AY33" i="6"/>
  <c r="AW33" i="6"/>
  <c r="AU33" i="6"/>
  <c r="AS33" i="6"/>
  <c r="AY32" i="6"/>
  <c r="AW32" i="6"/>
  <c r="AU32" i="6"/>
  <c r="AS32" i="6"/>
  <c r="AY31" i="6"/>
  <c r="AW31" i="6"/>
  <c r="AU31" i="6"/>
  <c r="AS31" i="6"/>
  <c r="AY30" i="6"/>
  <c r="AW30" i="6"/>
  <c r="AU30" i="6"/>
  <c r="AS30" i="6"/>
  <c r="AY29" i="6"/>
  <c r="AW29" i="6"/>
  <c r="AU29" i="6"/>
  <c r="AS29" i="6"/>
  <c r="AY28" i="6"/>
  <c r="AW28" i="6"/>
  <c r="AU28" i="6"/>
  <c r="AS28" i="6"/>
  <c r="AY27" i="6"/>
  <c r="AW27" i="6"/>
  <c r="AU27" i="6"/>
  <c r="AS27" i="6"/>
  <c r="AY26" i="6"/>
  <c r="AW26" i="6"/>
  <c r="AU26" i="6"/>
  <c r="AS26" i="6"/>
  <c r="AY25" i="6"/>
  <c r="AW25" i="6"/>
  <c r="AU25" i="6"/>
  <c r="AS25" i="6"/>
  <c r="AY24" i="6"/>
  <c r="AW24" i="6"/>
  <c r="AU24" i="6"/>
  <c r="AS24" i="6"/>
  <c r="AY23" i="6"/>
  <c r="AW23" i="6"/>
  <c r="AU23" i="6"/>
  <c r="AS23" i="6"/>
  <c r="AY22" i="6"/>
  <c r="AW22" i="6"/>
  <c r="AU22" i="6"/>
  <c r="AS22" i="6"/>
  <c r="AY21" i="6"/>
  <c r="AW21" i="6"/>
  <c r="AU21" i="6"/>
  <c r="AS21" i="6"/>
  <c r="AY20" i="6"/>
  <c r="AW20" i="6"/>
  <c r="AU20" i="6"/>
  <c r="AS20" i="6"/>
  <c r="AY18" i="6"/>
  <c r="AW18" i="6"/>
  <c r="AU18" i="6"/>
  <c r="AS18" i="6"/>
  <c r="AY17" i="6"/>
  <c r="AW17" i="6"/>
  <c r="AU17" i="6"/>
  <c r="AS17" i="6"/>
  <c r="AY16" i="6"/>
  <c r="AW16" i="6"/>
  <c r="AU16" i="6"/>
  <c r="AS16" i="6"/>
  <c r="AY15" i="6"/>
  <c r="AW15" i="6"/>
  <c r="AU15" i="6"/>
  <c r="AS15" i="6"/>
  <c r="AY14" i="6"/>
  <c r="AY55" i="6" s="1"/>
  <c r="AG14" i="7" s="1"/>
  <c r="AW14" i="6"/>
  <c r="AU14" i="6"/>
  <c r="AU55" i="6" s="1"/>
  <c r="AE14" i="7" s="1"/>
  <c r="AS14" i="6"/>
  <c r="AY13" i="6"/>
  <c r="AW13" i="6"/>
  <c r="AU13" i="6"/>
  <c r="AS13" i="6"/>
  <c r="AY12" i="6"/>
  <c r="AW12" i="6"/>
  <c r="AU12" i="6"/>
  <c r="AS12" i="6"/>
  <c r="AQ54" i="6"/>
  <c r="AO54" i="6"/>
  <c r="AM54" i="6"/>
  <c r="AI54" i="6"/>
  <c r="AQ53" i="6"/>
  <c r="AO53" i="6"/>
  <c r="AM53" i="6"/>
  <c r="AI53" i="6"/>
  <c r="AQ52" i="6"/>
  <c r="AO52" i="6"/>
  <c r="AM52" i="6"/>
  <c r="AI52" i="6"/>
  <c r="AQ51" i="6"/>
  <c r="AO51" i="6"/>
  <c r="AM51" i="6"/>
  <c r="AI51" i="6"/>
  <c r="AQ50" i="6"/>
  <c r="AO50" i="6"/>
  <c r="AM50" i="6"/>
  <c r="AI50" i="6"/>
  <c r="AQ49" i="6"/>
  <c r="AO49" i="6"/>
  <c r="AM49" i="6"/>
  <c r="AI49" i="6"/>
  <c r="AQ48" i="6"/>
  <c r="AO48" i="6"/>
  <c r="AM48" i="6"/>
  <c r="AI48" i="6"/>
  <c r="AQ47" i="6"/>
  <c r="AO47" i="6"/>
  <c r="AM47" i="6"/>
  <c r="AI47" i="6"/>
  <c r="AQ46" i="6"/>
  <c r="AO46" i="6"/>
  <c r="AM46" i="6"/>
  <c r="AI46" i="6"/>
  <c r="AQ45" i="6"/>
  <c r="AO45" i="6"/>
  <c r="AM45" i="6"/>
  <c r="AI45" i="6"/>
  <c r="AQ44" i="6"/>
  <c r="AO44" i="6"/>
  <c r="AM44" i="6"/>
  <c r="AI44" i="6"/>
  <c r="AQ43" i="6"/>
  <c r="AO43" i="6"/>
  <c r="AM43" i="6"/>
  <c r="AI43" i="6"/>
  <c r="AQ42" i="6"/>
  <c r="AO42" i="6"/>
  <c r="AM42" i="6"/>
  <c r="AI42" i="6"/>
  <c r="AQ41" i="6"/>
  <c r="AO41" i="6"/>
  <c r="AM41" i="6"/>
  <c r="AI41" i="6"/>
  <c r="AQ40" i="6"/>
  <c r="AO40" i="6"/>
  <c r="AM40" i="6"/>
  <c r="AI40" i="6"/>
  <c r="AQ39" i="6"/>
  <c r="AO39" i="6"/>
  <c r="AM39" i="6"/>
  <c r="AI39" i="6"/>
  <c r="AQ38" i="6"/>
  <c r="AO38" i="6"/>
  <c r="AM38" i="6"/>
  <c r="AI38" i="6"/>
  <c r="AQ37" i="6"/>
  <c r="AO37" i="6"/>
  <c r="AM37" i="6"/>
  <c r="AI37" i="6"/>
  <c r="AQ36" i="6"/>
  <c r="AO36" i="6"/>
  <c r="AM36" i="6"/>
  <c r="AI36" i="6"/>
  <c r="AQ35" i="6"/>
  <c r="AO35" i="6"/>
  <c r="AM35" i="6"/>
  <c r="AI35" i="6"/>
  <c r="AQ34" i="6"/>
  <c r="AO34" i="6"/>
  <c r="AM34" i="6"/>
  <c r="AI34" i="6"/>
  <c r="AQ33" i="6"/>
  <c r="AO33" i="6"/>
  <c r="AM33" i="6"/>
  <c r="AI33" i="6"/>
  <c r="AQ32" i="6"/>
  <c r="AO32" i="6"/>
  <c r="AM32" i="6"/>
  <c r="AI32" i="6"/>
  <c r="AQ31" i="6"/>
  <c r="AO31" i="6"/>
  <c r="AM31" i="6"/>
  <c r="AI31" i="6"/>
  <c r="AQ30" i="6"/>
  <c r="AO30" i="6"/>
  <c r="AM30" i="6"/>
  <c r="AI30" i="6"/>
  <c r="AQ29" i="6"/>
  <c r="AO29" i="6"/>
  <c r="AM29" i="6"/>
  <c r="AI29" i="6"/>
  <c r="AQ28" i="6"/>
  <c r="AO28" i="6"/>
  <c r="AM28" i="6"/>
  <c r="AI28" i="6"/>
  <c r="AQ27" i="6"/>
  <c r="AO27" i="6"/>
  <c r="AM27" i="6"/>
  <c r="AI27" i="6"/>
  <c r="AQ26" i="6"/>
  <c r="AO26" i="6"/>
  <c r="AM26" i="6"/>
  <c r="AI26" i="6"/>
  <c r="AQ25" i="6"/>
  <c r="AO25" i="6"/>
  <c r="AM25" i="6"/>
  <c r="AI25" i="6"/>
  <c r="AQ24" i="6"/>
  <c r="AO24" i="6"/>
  <c r="AM24" i="6"/>
  <c r="AI24" i="6"/>
  <c r="AQ23" i="6"/>
  <c r="AO23" i="6"/>
  <c r="AM23" i="6"/>
  <c r="AI23" i="6"/>
  <c r="AQ22" i="6"/>
  <c r="AO22" i="6"/>
  <c r="AM22" i="6"/>
  <c r="AI22" i="6"/>
  <c r="AQ21" i="6"/>
  <c r="AO21" i="6"/>
  <c r="AM21" i="6"/>
  <c r="AI21" i="6"/>
  <c r="AQ20" i="6"/>
  <c r="AO20" i="6"/>
  <c r="AM20" i="6"/>
  <c r="AI20" i="6"/>
  <c r="AQ18" i="6"/>
  <c r="AO18" i="6"/>
  <c r="AM18" i="6"/>
  <c r="AI18" i="6"/>
  <c r="AQ17" i="6"/>
  <c r="AO17" i="6"/>
  <c r="AM17" i="6"/>
  <c r="AI17" i="6"/>
  <c r="AQ16" i="6"/>
  <c r="AO16" i="6"/>
  <c r="AM16" i="6"/>
  <c r="AI16" i="6"/>
  <c r="AQ15" i="6"/>
  <c r="AO15" i="6"/>
  <c r="AM15" i="6"/>
  <c r="AI15" i="6"/>
  <c r="AI14" i="6"/>
  <c r="AQ14" i="6"/>
  <c r="AM14" i="6"/>
  <c r="AQ13" i="6"/>
  <c r="AO13" i="6"/>
  <c r="AM13" i="6"/>
  <c r="AK13" i="6"/>
  <c r="AI13" i="6"/>
  <c r="AQ12" i="6"/>
  <c r="AO12" i="6"/>
  <c r="AM12" i="6"/>
  <c r="AK12" i="6"/>
  <c r="AI12" i="6"/>
  <c r="AG54" i="6"/>
  <c r="AE54" i="6"/>
  <c r="AC54" i="6"/>
  <c r="AA54" i="6"/>
  <c r="Y54" i="6"/>
  <c r="AG53" i="6"/>
  <c r="AE53" i="6"/>
  <c r="AC53" i="6"/>
  <c r="AA53" i="6"/>
  <c r="Y53" i="6"/>
  <c r="AG52" i="6"/>
  <c r="AE52" i="6"/>
  <c r="AC52" i="6"/>
  <c r="AA52" i="6"/>
  <c r="Y52" i="6"/>
  <c r="AG51" i="6"/>
  <c r="AE51" i="6"/>
  <c r="AC51" i="6"/>
  <c r="AA51" i="6"/>
  <c r="Y51" i="6"/>
  <c r="AG50" i="6"/>
  <c r="AE50" i="6"/>
  <c r="AC50" i="6"/>
  <c r="AA50" i="6"/>
  <c r="Y50" i="6"/>
  <c r="AG49" i="6"/>
  <c r="AE49" i="6"/>
  <c r="AC49" i="6"/>
  <c r="AA49" i="6"/>
  <c r="Y49" i="6"/>
  <c r="AG48" i="6"/>
  <c r="AE48" i="6"/>
  <c r="AC48" i="6"/>
  <c r="AA48" i="6"/>
  <c r="Y48" i="6"/>
  <c r="AG47" i="6"/>
  <c r="AE47" i="6"/>
  <c r="AC47" i="6"/>
  <c r="AA47" i="6"/>
  <c r="Y47" i="6"/>
  <c r="AG46" i="6"/>
  <c r="AE46" i="6"/>
  <c r="AC46" i="6"/>
  <c r="AA46" i="6"/>
  <c r="Y46" i="6"/>
  <c r="AG45" i="6"/>
  <c r="AE45" i="6"/>
  <c r="AC45" i="6"/>
  <c r="AA45" i="6"/>
  <c r="Y45" i="6"/>
  <c r="AG44" i="6"/>
  <c r="AE44" i="6"/>
  <c r="AC44" i="6"/>
  <c r="AA44" i="6"/>
  <c r="Y44" i="6"/>
  <c r="AG43" i="6"/>
  <c r="AE43" i="6"/>
  <c r="AC43" i="6"/>
  <c r="AA43" i="6"/>
  <c r="Y43" i="6"/>
  <c r="AG42" i="6"/>
  <c r="AE42" i="6"/>
  <c r="AC42" i="6"/>
  <c r="AA42" i="6"/>
  <c r="Y42" i="6"/>
  <c r="AG41" i="6"/>
  <c r="AE41" i="6"/>
  <c r="AC41" i="6"/>
  <c r="AA41" i="6"/>
  <c r="Y41" i="6"/>
  <c r="AG40" i="6"/>
  <c r="AE40" i="6"/>
  <c r="AC40" i="6"/>
  <c r="AA40" i="6"/>
  <c r="Y40" i="6"/>
  <c r="AG39" i="6"/>
  <c r="AE39" i="6"/>
  <c r="AC39" i="6"/>
  <c r="AA39" i="6"/>
  <c r="Y39" i="6"/>
  <c r="AG38" i="6"/>
  <c r="AE38" i="6"/>
  <c r="AC38" i="6"/>
  <c r="AA38" i="6"/>
  <c r="Y38" i="6"/>
  <c r="AG37" i="6"/>
  <c r="AE37" i="6"/>
  <c r="AC37" i="6"/>
  <c r="AA37" i="6"/>
  <c r="Y37" i="6"/>
  <c r="AG36" i="6"/>
  <c r="AE36" i="6"/>
  <c r="AC36" i="6"/>
  <c r="AA36" i="6"/>
  <c r="Y36" i="6"/>
  <c r="AG35" i="6"/>
  <c r="AE35" i="6"/>
  <c r="AC35" i="6"/>
  <c r="AA35" i="6"/>
  <c r="Y35" i="6"/>
  <c r="AG34" i="6"/>
  <c r="AE34" i="6"/>
  <c r="AC34" i="6"/>
  <c r="AA34" i="6"/>
  <c r="Y34" i="6"/>
  <c r="AG33" i="6"/>
  <c r="AE33" i="6"/>
  <c r="AC33" i="6"/>
  <c r="AA33" i="6"/>
  <c r="Y33" i="6"/>
  <c r="AG32" i="6"/>
  <c r="AE32" i="6"/>
  <c r="AC32" i="6"/>
  <c r="AA32" i="6"/>
  <c r="Y32" i="6"/>
  <c r="AG31" i="6"/>
  <c r="AE31" i="6"/>
  <c r="AC31" i="6"/>
  <c r="AA31" i="6"/>
  <c r="Y31" i="6"/>
  <c r="AG30" i="6"/>
  <c r="AE30" i="6"/>
  <c r="AC30" i="6"/>
  <c r="AA30" i="6"/>
  <c r="Y30" i="6"/>
  <c r="AG29" i="6"/>
  <c r="AE29" i="6"/>
  <c r="AC29" i="6"/>
  <c r="AA29" i="6"/>
  <c r="Y29" i="6"/>
  <c r="AG28" i="6"/>
  <c r="AE28" i="6"/>
  <c r="AC28" i="6"/>
  <c r="AA28" i="6"/>
  <c r="Y28" i="6"/>
  <c r="AG27" i="6"/>
  <c r="AE27" i="6"/>
  <c r="AC27" i="6"/>
  <c r="AA27" i="6"/>
  <c r="Y27" i="6"/>
  <c r="AG26" i="6"/>
  <c r="AE26" i="6"/>
  <c r="AC26" i="6"/>
  <c r="AA26" i="6"/>
  <c r="Y26" i="6"/>
  <c r="AG25" i="6"/>
  <c r="AE25" i="6"/>
  <c r="AC25" i="6"/>
  <c r="AA25" i="6"/>
  <c r="Y25" i="6"/>
  <c r="AG24" i="6"/>
  <c r="AE24" i="6"/>
  <c r="AC24" i="6"/>
  <c r="AA24" i="6"/>
  <c r="Y24" i="6"/>
  <c r="AG23" i="6"/>
  <c r="AE23" i="6"/>
  <c r="AC23" i="6"/>
  <c r="AA23" i="6"/>
  <c r="Y23" i="6"/>
  <c r="AG22" i="6"/>
  <c r="AE22" i="6"/>
  <c r="AC22" i="6"/>
  <c r="AA22" i="6"/>
  <c r="Y22" i="6"/>
  <c r="AG21" i="6"/>
  <c r="AE21" i="6"/>
  <c r="AC21" i="6"/>
  <c r="AA21" i="6"/>
  <c r="Y21" i="6"/>
  <c r="AG20" i="6"/>
  <c r="AE20" i="6"/>
  <c r="AC20" i="6"/>
  <c r="AA20" i="6"/>
  <c r="Y20" i="6"/>
  <c r="AG18" i="6"/>
  <c r="AE18" i="6"/>
  <c r="AC18" i="6"/>
  <c r="AA18" i="6"/>
  <c r="Y18" i="6"/>
  <c r="AG17" i="6"/>
  <c r="AE17" i="6"/>
  <c r="AC17" i="6"/>
  <c r="AA17" i="6"/>
  <c r="Y17" i="6"/>
  <c r="AG16" i="6"/>
  <c r="AE16" i="6"/>
  <c r="AC16" i="6"/>
  <c r="AA16" i="6"/>
  <c r="AA14" i="6"/>
  <c r="AA15" i="6"/>
  <c r="Y16" i="6"/>
  <c r="AG15" i="6"/>
  <c r="AE15" i="6"/>
  <c r="AC15" i="6"/>
  <c r="Y15" i="6"/>
  <c r="AG14" i="6"/>
  <c r="AC14" i="6"/>
  <c r="Y14" i="6"/>
  <c r="AG13" i="6"/>
  <c r="AE13" i="6"/>
  <c r="AC13" i="6"/>
  <c r="AA13" i="6"/>
  <c r="Y13" i="6"/>
  <c r="AG12" i="6"/>
  <c r="AE12" i="6"/>
  <c r="AC12" i="6"/>
  <c r="AA12" i="6"/>
  <c r="Y12" i="6"/>
  <c r="BH11" i="4"/>
  <c r="BH13" i="4"/>
  <c r="BH14" i="4"/>
  <c r="BH15" i="4"/>
  <c r="BH16" i="4"/>
  <c r="BH17" i="4"/>
  <c r="BH18" i="4"/>
  <c r="BH19" i="4"/>
  <c r="BH20" i="4"/>
  <c r="BH21" i="4"/>
  <c r="BH22" i="4"/>
  <c r="BH23" i="4"/>
  <c r="BH24" i="4"/>
  <c r="BH25" i="4"/>
  <c r="BH26" i="4"/>
  <c r="BH27" i="4"/>
  <c r="BH28" i="4"/>
  <c r="BH29" i="4"/>
  <c r="BH12" i="4"/>
  <c r="F29" i="4"/>
  <c r="F28" i="4"/>
  <c r="F27" i="4"/>
  <c r="F26" i="4"/>
  <c r="H26" i="4" s="1"/>
  <c r="I26" i="4" s="1"/>
  <c r="AP26" i="4" s="1"/>
  <c r="F25" i="4"/>
  <c r="F24" i="4"/>
  <c r="F23" i="4"/>
  <c r="H23" i="4"/>
  <c r="F22" i="4"/>
  <c r="F21" i="4"/>
  <c r="F20" i="4"/>
  <c r="F19" i="4"/>
  <c r="H19" i="4" s="1"/>
  <c r="I19" i="4" s="1"/>
  <c r="AN19" i="4" s="1"/>
  <c r="F18" i="4"/>
  <c r="F17" i="4"/>
  <c r="F16" i="4"/>
  <c r="BF11" i="4"/>
  <c r="BD11" i="4"/>
  <c r="BB11" i="4"/>
  <c r="AZ11" i="4"/>
  <c r="AX11" i="4"/>
  <c r="AV11" i="4"/>
  <c r="AT11" i="4"/>
  <c r="AR11" i="4"/>
  <c r="AP11" i="4"/>
  <c r="AN11" i="4"/>
  <c r="AL11" i="4"/>
  <c r="AJ11" i="4"/>
  <c r="AH11" i="4"/>
  <c r="AF11" i="4"/>
  <c r="F40" i="9"/>
  <c r="G40" i="9"/>
  <c r="H40" i="9"/>
  <c r="E40" i="9"/>
  <c r="AD10" i="12"/>
  <c r="V21" i="12"/>
  <c r="B67" i="17"/>
  <c r="F11" i="4"/>
  <c r="H11" i="4" s="1"/>
  <c r="P16" i="13"/>
  <c r="O16" i="13"/>
  <c r="N16" i="13"/>
  <c r="M16" i="13"/>
  <c r="L16" i="13"/>
  <c r="K16" i="13"/>
  <c r="J16" i="13"/>
  <c r="I16" i="13"/>
  <c r="H16" i="13"/>
  <c r="H10" i="12" s="1"/>
  <c r="G16" i="13"/>
  <c r="F16" i="13"/>
  <c r="F10" i="12" s="1"/>
  <c r="A4" i="13"/>
  <c r="W28" i="6"/>
  <c r="M29" i="6"/>
  <c r="O29" i="6"/>
  <c r="Q29" i="6"/>
  <c r="S29" i="6"/>
  <c r="U29" i="6"/>
  <c r="W29" i="6"/>
  <c r="M30" i="6"/>
  <c r="O30" i="6"/>
  <c r="Q30" i="6"/>
  <c r="S30" i="6"/>
  <c r="U30" i="6"/>
  <c r="W30" i="6"/>
  <c r="P16" i="12"/>
  <c r="P7" i="13"/>
  <c r="W27" i="6"/>
  <c r="W26" i="6"/>
  <c r="W25" i="6"/>
  <c r="W24" i="6"/>
  <c r="W23" i="6"/>
  <c r="W22" i="6"/>
  <c r="W21" i="6"/>
  <c r="W20" i="6"/>
  <c r="W18" i="6"/>
  <c r="W17" i="6"/>
  <c r="W16" i="6"/>
  <c r="W15" i="6"/>
  <c r="AD8" i="4"/>
  <c r="AB8" i="4"/>
  <c r="AB11" i="4"/>
  <c r="S35" i="7"/>
  <c r="S9" i="7"/>
  <c r="AC8" i="5"/>
  <c r="AC11" i="5"/>
  <c r="AA8" i="5"/>
  <c r="Y8" i="5"/>
  <c r="W8" i="5"/>
  <c r="U8" i="5"/>
  <c r="S8" i="5"/>
  <c r="W54" i="6"/>
  <c r="W53" i="6"/>
  <c r="W52" i="6"/>
  <c r="W51" i="6"/>
  <c r="W50" i="6"/>
  <c r="W49" i="6"/>
  <c r="W48" i="6"/>
  <c r="W47" i="6"/>
  <c r="W46" i="6"/>
  <c r="W45" i="6"/>
  <c r="W44" i="6"/>
  <c r="W43" i="6"/>
  <c r="W42" i="6"/>
  <c r="W41" i="6"/>
  <c r="W40" i="6"/>
  <c r="W39" i="6"/>
  <c r="W38" i="6"/>
  <c r="W37" i="6"/>
  <c r="W36" i="6"/>
  <c r="W35" i="6"/>
  <c r="W34" i="6"/>
  <c r="W33" i="6"/>
  <c r="W32" i="6"/>
  <c r="W31" i="6"/>
  <c r="W14" i="6"/>
  <c r="W13" i="6"/>
  <c r="W12" i="6"/>
  <c r="O7" i="13"/>
  <c r="N7" i="13"/>
  <c r="M7" i="13"/>
  <c r="L7" i="13"/>
  <c r="K7" i="13"/>
  <c r="J7" i="13"/>
  <c r="R9" i="7"/>
  <c r="Q9" i="7"/>
  <c r="P9" i="7"/>
  <c r="O9" i="7"/>
  <c r="N9" i="7"/>
  <c r="M9" i="7"/>
  <c r="Z8" i="4"/>
  <c r="X8" i="4"/>
  <c r="V8" i="4"/>
  <c r="T8" i="4"/>
  <c r="R8" i="4"/>
  <c r="S48" i="6"/>
  <c r="Q48" i="6"/>
  <c r="O48" i="6"/>
  <c r="M48" i="6"/>
  <c r="K48" i="6"/>
  <c r="I48" i="6"/>
  <c r="G48" i="6"/>
  <c r="E48" i="6"/>
  <c r="S47" i="6"/>
  <c r="Q47" i="6"/>
  <c r="O47" i="6"/>
  <c r="M47" i="6"/>
  <c r="K47" i="6"/>
  <c r="I47" i="6"/>
  <c r="G47" i="6"/>
  <c r="E47" i="6"/>
  <c r="S43" i="6"/>
  <c r="S44" i="6"/>
  <c r="S45" i="6"/>
  <c r="S46" i="6"/>
  <c r="Q43" i="6"/>
  <c r="Q44" i="6"/>
  <c r="Q45" i="6"/>
  <c r="Q46" i="6"/>
  <c r="O43" i="6"/>
  <c r="O44" i="6"/>
  <c r="O45" i="6"/>
  <c r="O46" i="6"/>
  <c r="O49" i="6"/>
  <c r="M43" i="6"/>
  <c r="M44" i="6"/>
  <c r="M45" i="6"/>
  <c r="M46" i="6"/>
  <c r="K42" i="6"/>
  <c r="K43" i="6"/>
  <c r="K44" i="6"/>
  <c r="K45" i="6"/>
  <c r="K46" i="6"/>
  <c r="I43" i="6"/>
  <c r="I44" i="6"/>
  <c r="I45" i="6"/>
  <c r="I46" i="6"/>
  <c r="G43" i="6"/>
  <c r="G44" i="6"/>
  <c r="G45" i="6"/>
  <c r="G46" i="6"/>
  <c r="E43" i="6"/>
  <c r="E44" i="6"/>
  <c r="E45" i="6"/>
  <c r="E46" i="6"/>
  <c r="O8" i="12"/>
  <c r="A24" i="17" s="1"/>
  <c r="N8" i="12"/>
  <c r="A23" i="17" s="1"/>
  <c r="M8" i="12"/>
  <c r="A22" i="17" s="1"/>
  <c r="L8" i="12"/>
  <c r="A21" i="17" s="1"/>
  <c r="K8" i="12"/>
  <c r="A20" i="17" s="1"/>
  <c r="J8" i="12"/>
  <c r="A19" i="17" s="1"/>
  <c r="O16" i="12"/>
  <c r="N16" i="12"/>
  <c r="M16" i="12"/>
  <c r="L16" i="12"/>
  <c r="K16" i="12"/>
  <c r="K21" i="12" s="1"/>
  <c r="J16" i="12"/>
  <c r="C31" i="6"/>
  <c r="G31" i="6"/>
  <c r="I31" i="6"/>
  <c r="K31" i="6"/>
  <c r="M31" i="6"/>
  <c r="O31" i="6"/>
  <c r="Q31" i="6"/>
  <c r="S31" i="6"/>
  <c r="U31" i="6"/>
  <c r="C32" i="6"/>
  <c r="G32" i="6"/>
  <c r="I32" i="6"/>
  <c r="K32" i="6"/>
  <c r="M32" i="6"/>
  <c r="O32" i="6"/>
  <c r="Q32" i="6"/>
  <c r="S32" i="6"/>
  <c r="U32" i="6"/>
  <c r="C33" i="6"/>
  <c r="G33" i="6"/>
  <c r="I33" i="6"/>
  <c r="K33" i="6"/>
  <c r="M33" i="6"/>
  <c r="O33" i="6"/>
  <c r="Q33" i="6"/>
  <c r="S33" i="6"/>
  <c r="U33" i="6"/>
  <c r="C34" i="6"/>
  <c r="G34" i="6"/>
  <c r="I34" i="6"/>
  <c r="K34" i="6"/>
  <c r="M34" i="6"/>
  <c r="O34" i="6"/>
  <c r="Q34" i="6"/>
  <c r="S34" i="6"/>
  <c r="U34" i="6"/>
  <c r="C35" i="6"/>
  <c r="G35" i="6"/>
  <c r="I35" i="6"/>
  <c r="K35" i="6"/>
  <c r="M35" i="6"/>
  <c r="O35" i="6"/>
  <c r="Q35" i="6"/>
  <c r="S35" i="6"/>
  <c r="U35" i="6"/>
  <c r="C36" i="6"/>
  <c r="G36" i="6"/>
  <c r="I36" i="6"/>
  <c r="K36" i="6"/>
  <c r="M36" i="6"/>
  <c r="O36" i="6"/>
  <c r="Q36" i="6"/>
  <c r="S36" i="6"/>
  <c r="U36" i="6"/>
  <c r="C37" i="6"/>
  <c r="G37" i="6"/>
  <c r="I37" i="6"/>
  <c r="K37" i="6"/>
  <c r="M37" i="6"/>
  <c r="O37" i="6"/>
  <c r="Q37" i="6"/>
  <c r="S37" i="6"/>
  <c r="U37" i="6"/>
  <c r="C38" i="6"/>
  <c r="G38" i="6"/>
  <c r="I38" i="6"/>
  <c r="K38" i="6"/>
  <c r="M38" i="6"/>
  <c r="O38" i="6"/>
  <c r="Q38" i="6"/>
  <c r="S38" i="6"/>
  <c r="U38" i="6"/>
  <c r="C39" i="6"/>
  <c r="G39" i="6"/>
  <c r="I39" i="6"/>
  <c r="K39" i="6"/>
  <c r="M39" i="6"/>
  <c r="O39" i="6"/>
  <c r="Q39" i="6"/>
  <c r="S39" i="6"/>
  <c r="U39" i="6"/>
  <c r="C40" i="6"/>
  <c r="G40" i="6"/>
  <c r="I40" i="6"/>
  <c r="K40" i="6"/>
  <c r="M40" i="6"/>
  <c r="O40" i="6"/>
  <c r="Q40" i="6"/>
  <c r="S40" i="6"/>
  <c r="U40" i="6"/>
  <c r="C41" i="6"/>
  <c r="G41" i="6"/>
  <c r="I41" i="6"/>
  <c r="K41" i="6"/>
  <c r="M41" i="6"/>
  <c r="O41" i="6"/>
  <c r="Q41" i="6"/>
  <c r="S41" i="6"/>
  <c r="U41" i="6"/>
  <c r="C42" i="6"/>
  <c r="G42" i="6"/>
  <c r="I42" i="6"/>
  <c r="M42" i="6"/>
  <c r="O42" i="6"/>
  <c r="Q42" i="6"/>
  <c r="S42" i="6"/>
  <c r="U42" i="6"/>
  <c r="C43" i="6"/>
  <c r="U43" i="6"/>
  <c r="C29" i="6"/>
  <c r="G29" i="6"/>
  <c r="I29" i="6"/>
  <c r="K29" i="6"/>
  <c r="C30" i="6"/>
  <c r="G30" i="6"/>
  <c r="I30" i="6"/>
  <c r="K30" i="6"/>
  <c r="C44" i="6"/>
  <c r="U44" i="6"/>
  <c r="C45" i="6"/>
  <c r="U45" i="6"/>
  <c r="C46" i="6"/>
  <c r="U46" i="6"/>
  <c r="C47" i="6"/>
  <c r="U47" i="6"/>
  <c r="C48" i="6"/>
  <c r="U48" i="6"/>
  <c r="C49" i="6"/>
  <c r="E49" i="6"/>
  <c r="G49" i="6"/>
  <c r="I49" i="6"/>
  <c r="K49" i="6"/>
  <c r="M49" i="6"/>
  <c r="Q49" i="6"/>
  <c r="S49" i="6"/>
  <c r="U49" i="6"/>
  <c r="C50" i="6"/>
  <c r="E50" i="6"/>
  <c r="G50" i="6"/>
  <c r="I50" i="6"/>
  <c r="K50" i="6"/>
  <c r="M50" i="6"/>
  <c r="O50" i="6"/>
  <c r="Q50" i="6"/>
  <c r="S50" i="6"/>
  <c r="U50" i="6"/>
  <c r="C51" i="6"/>
  <c r="E51" i="6"/>
  <c r="G51" i="6"/>
  <c r="I51" i="6"/>
  <c r="K51" i="6"/>
  <c r="M51" i="6"/>
  <c r="O51" i="6"/>
  <c r="Q51" i="6"/>
  <c r="S51" i="6"/>
  <c r="U51" i="6"/>
  <c r="C52" i="6"/>
  <c r="E52" i="6"/>
  <c r="G52" i="6"/>
  <c r="I52" i="6"/>
  <c r="K52" i="6"/>
  <c r="M52" i="6"/>
  <c r="O52" i="6"/>
  <c r="Q52" i="6"/>
  <c r="S52" i="6"/>
  <c r="U52" i="6"/>
  <c r="C53" i="6"/>
  <c r="E53" i="6"/>
  <c r="G53" i="6"/>
  <c r="I53" i="6"/>
  <c r="K53" i="6"/>
  <c r="M53" i="6"/>
  <c r="O53" i="6"/>
  <c r="Q53" i="6"/>
  <c r="S53" i="6"/>
  <c r="U53" i="6"/>
  <c r="C54" i="6"/>
  <c r="E54" i="6"/>
  <c r="G54" i="6"/>
  <c r="I54" i="6"/>
  <c r="K54" i="6"/>
  <c r="M54" i="6"/>
  <c r="O54" i="6"/>
  <c r="Q54" i="6"/>
  <c r="S54" i="6"/>
  <c r="U54" i="6"/>
  <c r="I35" i="7"/>
  <c r="AM12" i="5"/>
  <c r="F16" i="12"/>
  <c r="F17" i="12"/>
  <c r="G16" i="12"/>
  <c r="I16" i="12"/>
  <c r="I17" i="12"/>
  <c r="G17" i="12"/>
  <c r="H17" i="12"/>
  <c r="B55" i="6"/>
  <c r="B56" i="17" s="1"/>
  <c r="K35" i="7"/>
  <c r="H16" i="12"/>
  <c r="I8" i="12"/>
  <c r="A18" i="17" s="1"/>
  <c r="H8" i="12"/>
  <c r="A17" i="17" s="1"/>
  <c r="G8" i="12"/>
  <c r="A16" i="17" s="1"/>
  <c r="F8" i="12"/>
  <c r="A15" i="17" s="1"/>
  <c r="A45" i="17"/>
  <c r="A46" i="17"/>
  <c r="A47" i="17"/>
  <c r="A48" i="17"/>
  <c r="A49" i="17"/>
  <c r="A50" i="17"/>
  <c r="A51" i="17"/>
  <c r="A52" i="17"/>
  <c r="A44" i="17"/>
  <c r="E12" i="6"/>
  <c r="E13" i="6"/>
  <c r="C12" i="6"/>
  <c r="C13" i="6"/>
  <c r="D10" i="8"/>
  <c r="F10" i="8" s="1"/>
  <c r="I10" i="8" s="1"/>
  <c r="I11" i="8"/>
  <c r="D14" i="9"/>
  <c r="E35" i="7" s="1"/>
  <c r="D13" i="9"/>
  <c r="D35" i="7" s="1"/>
  <c r="D19" i="13"/>
  <c r="C19" i="13"/>
  <c r="A3" i="17"/>
  <c r="A3" i="12"/>
  <c r="A2" i="13"/>
  <c r="A2" i="7"/>
  <c r="A2" i="8"/>
  <c r="A2" i="5"/>
  <c r="A1" i="4"/>
  <c r="A2" i="6"/>
  <c r="A4" i="9"/>
  <c r="A5" i="12"/>
  <c r="A4" i="7"/>
  <c r="A4" i="8"/>
  <c r="A4" i="5"/>
  <c r="A4" i="6"/>
  <c r="U13" i="6"/>
  <c r="U12" i="6"/>
  <c r="S13" i="6"/>
  <c r="S12" i="6"/>
  <c r="Q13" i="6"/>
  <c r="Q12" i="6"/>
  <c r="O13" i="6"/>
  <c r="O12" i="6"/>
  <c r="M13" i="6"/>
  <c r="M12" i="6"/>
  <c r="K13" i="6"/>
  <c r="K12" i="6"/>
  <c r="I13" i="6"/>
  <c r="I12" i="6"/>
  <c r="G13" i="6"/>
  <c r="G12" i="6"/>
  <c r="J11" i="5"/>
  <c r="O11" i="5" s="1"/>
  <c r="J21" i="5"/>
  <c r="BE21" i="5" s="1"/>
  <c r="J20" i="5"/>
  <c r="BE20" i="5" s="1"/>
  <c r="AI17" i="5"/>
  <c r="BC16" i="5"/>
  <c r="AQ15" i="5"/>
  <c r="I9" i="7"/>
  <c r="D29" i="13"/>
  <c r="I7" i="13"/>
  <c r="H7" i="13"/>
  <c r="G7" i="13"/>
  <c r="F7" i="13"/>
  <c r="L9" i="7"/>
  <c r="K9" i="7"/>
  <c r="J9" i="7"/>
  <c r="AE8" i="5"/>
  <c r="Q8" i="5"/>
  <c r="O8" i="5"/>
  <c r="M8" i="5"/>
  <c r="K8" i="5"/>
  <c r="P8" i="4"/>
  <c r="N8" i="4"/>
  <c r="L8" i="4"/>
  <c r="D30" i="8"/>
  <c r="F30" i="8" s="1"/>
  <c r="I30" i="8" s="1"/>
  <c r="D29" i="8"/>
  <c r="D28" i="8"/>
  <c r="F28" i="8" s="1"/>
  <c r="D27" i="8"/>
  <c r="F27" i="8" s="1"/>
  <c r="I27" i="8" s="1"/>
  <c r="D26" i="8"/>
  <c r="F26" i="8" s="1"/>
  <c r="I26" i="8" s="1"/>
  <c r="D25" i="8"/>
  <c r="D24" i="8"/>
  <c r="D23" i="8"/>
  <c r="F23" i="8" s="1"/>
  <c r="D22" i="8"/>
  <c r="F22" i="8" s="1"/>
  <c r="I22" i="8" s="1"/>
  <c r="D21" i="8"/>
  <c r="F21" i="8" s="1"/>
  <c r="I21" i="8" s="1"/>
  <c r="D35" i="8"/>
  <c r="F35" i="8" s="1"/>
  <c r="I35" i="8" s="1"/>
  <c r="D34" i="8"/>
  <c r="D33" i="8"/>
  <c r="F33" i="8" s="1"/>
  <c r="I33" i="8" s="1"/>
  <c r="D32" i="8"/>
  <c r="F32" i="8" s="1"/>
  <c r="D31" i="8"/>
  <c r="F31" i="8" s="1"/>
  <c r="I31" i="8" s="1"/>
  <c r="D20" i="8"/>
  <c r="F20" i="8" s="1"/>
  <c r="I20" i="8" s="1"/>
  <c r="D19" i="8"/>
  <c r="F19" i="8" s="1"/>
  <c r="I19" i="8" s="1"/>
  <c r="D18" i="8"/>
  <c r="F18" i="8" s="1"/>
  <c r="I18" i="8" s="1"/>
  <c r="D17" i="8"/>
  <c r="H36" i="8"/>
  <c r="G36" i="8"/>
  <c r="B13" i="12"/>
  <c r="C13" i="12"/>
  <c r="B16" i="12"/>
  <c r="C16" i="12"/>
  <c r="B18" i="12"/>
  <c r="C18" i="12"/>
  <c r="B19" i="12"/>
  <c r="C19" i="12"/>
  <c r="H44" i="2"/>
  <c r="H54" i="2" s="1"/>
  <c r="H56" i="2" s="1"/>
  <c r="J44" i="2"/>
  <c r="H52" i="2"/>
  <c r="J52" i="2"/>
  <c r="D30" i="4"/>
  <c r="B36" i="8"/>
  <c r="E29" i="6"/>
  <c r="E30" i="6"/>
  <c r="E31" i="6"/>
  <c r="E32" i="6"/>
  <c r="E33" i="6"/>
  <c r="E34" i="6"/>
  <c r="E35" i="6"/>
  <c r="E36" i="6"/>
  <c r="E37" i="6"/>
  <c r="E38" i="6"/>
  <c r="E39" i="6"/>
  <c r="E40" i="6"/>
  <c r="E41" i="6"/>
  <c r="E42" i="6"/>
  <c r="BE14" i="5"/>
  <c r="AO14" i="5"/>
  <c r="BC14" i="5"/>
  <c r="AU14" i="5"/>
  <c r="AM14" i="5"/>
  <c r="BA14" i="5"/>
  <c r="AS14" i="5"/>
  <c r="AK14" i="5"/>
  <c r="BG14" i="5"/>
  <c r="AY14" i="5"/>
  <c r="AQ14" i="5"/>
  <c r="AI14" i="5"/>
  <c r="AO18" i="5"/>
  <c r="AM18" i="5"/>
  <c r="BA15" i="5"/>
  <c r="AI19" i="5"/>
  <c r="W20" i="5"/>
  <c r="AW20" i="5"/>
  <c r="AG20" i="5"/>
  <c r="BC20" i="5"/>
  <c r="BA20" i="5"/>
  <c r="AS20" i="5"/>
  <c r="AK20" i="5"/>
  <c r="AQ20" i="5"/>
  <c r="AI20" i="5"/>
  <c r="M20" i="5"/>
  <c r="AC20" i="5"/>
  <c r="R19" i="4"/>
  <c r="AD19" i="4"/>
  <c r="AA20" i="5"/>
  <c r="F29" i="8"/>
  <c r="I29" i="8" s="1"/>
  <c r="AS21" i="5"/>
  <c r="Y21" i="5"/>
  <c r="J26" i="13"/>
  <c r="AD26" i="13"/>
  <c r="AW17" i="5"/>
  <c r="AS17" i="5"/>
  <c r="H17" i="4"/>
  <c r="I17" i="4" s="1"/>
  <c r="BB17" i="4" s="1"/>
  <c r="H21" i="4"/>
  <c r="I21" i="4" s="1"/>
  <c r="AK13" i="5"/>
  <c r="BG12" i="5"/>
  <c r="H25" i="4"/>
  <c r="I25" i="4" s="1"/>
  <c r="AX25" i="4" s="1"/>
  <c r="H29" i="4"/>
  <c r="I29" i="4" s="1"/>
  <c r="I23" i="8"/>
  <c r="M11" i="5"/>
  <c r="E16" i="7" s="1"/>
  <c r="Y11" i="5"/>
  <c r="AE11" i="5"/>
  <c r="H18" i="4"/>
  <c r="I18" i="4" s="1"/>
  <c r="AX18" i="4" s="1"/>
  <c r="F25" i="8"/>
  <c r="I25" i="8" s="1"/>
  <c r="AK16" i="5"/>
  <c r="AO20" i="5"/>
  <c r="AM20" i="5"/>
  <c r="S20" i="5"/>
  <c r="U20" i="5"/>
  <c r="Y20" i="5"/>
  <c r="AE20" i="5"/>
  <c r="BF19" i="4"/>
  <c r="AT19" i="4"/>
  <c r="AB19" i="4"/>
  <c r="L35" i="7"/>
  <c r="AS55" i="6"/>
  <c r="AD14" i="7" s="1"/>
  <c r="H16" i="4"/>
  <c r="H22" i="4"/>
  <c r="I22" i="4" s="1"/>
  <c r="BB22" i="4" s="1"/>
  <c r="H24" i="4"/>
  <c r="I24" i="4" s="1"/>
  <c r="F24" i="8"/>
  <c r="I24" i="8" s="1"/>
  <c r="W26" i="13"/>
  <c r="W10" i="12"/>
  <c r="W24" i="12" s="1"/>
  <c r="AB26" i="13"/>
  <c r="AJ17" i="4"/>
  <c r="BF22" i="4"/>
  <c r="AP22" i="4"/>
  <c r="X22" i="4"/>
  <c r="AH22" i="4"/>
  <c r="AZ22" i="4"/>
  <c r="L22" i="4"/>
  <c r="T22" i="4"/>
  <c r="AT22" i="4"/>
  <c r="AJ22" i="4"/>
  <c r="V22" i="4"/>
  <c r="AB22" i="4"/>
  <c r="R18" i="4"/>
  <c r="V18" i="4"/>
  <c r="N18" i="4"/>
  <c r="AH24" i="4" l="1"/>
  <c r="R24" i="4"/>
  <c r="L17" i="4"/>
  <c r="R25" i="4"/>
  <c r="AL22" i="4"/>
  <c r="AR22" i="4"/>
  <c r="AF17" i="4"/>
  <c r="BB18" i="4"/>
  <c r="R22" i="4"/>
  <c r="P22" i="4"/>
  <c r="J22" i="4"/>
  <c r="AX22" i="4"/>
  <c r="AV17" i="4"/>
  <c r="F17" i="8"/>
  <c r="I17" i="8" s="1"/>
  <c r="AM21" i="5"/>
  <c r="AN22" i="4"/>
  <c r="BD22" i="4"/>
  <c r="AL18" i="4"/>
  <c r="AF18" i="4"/>
  <c r="N22" i="4"/>
  <c r="AD22" i="4"/>
  <c r="Z22" i="4"/>
  <c r="AV22" i="4"/>
  <c r="AF22" i="4"/>
  <c r="B49" i="17"/>
  <c r="D49" i="17" s="1"/>
  <c r="E49" i="17" s="1"/>
  <c r="F49" i="17" s="1"/>
  <c r="G49" i="17" s="1"/>
  <c r="BD17" i="4"/>
  <c r="F21" i="7"/>
  <c r="F24" i="7" s="1"/>
  <c r="E14" i="7"/>
  <c r="AB19" i="13"/>
  <c r="AB11" i="12" s="1"/>
  <c r="J54" i="2"/>
  <c r="J56" i="2" s="1"/>
  <c r="I28" i="8"/>
  <c r="U21" i="12"/>
  <c r="Y21" i="12"/>
  <c r="I16" i="4"/>
  <c r="S21" i="12"/>
  <c r="Q21" i="12"/>
  <c r="G19" i="13"/>
  <c r="T19" i="13"/>
  <c r="T11" i="12" s="1"/>
  <c r="T25" i="12" s="1"/>
  <c r="V10" i="12"/>
  <c r="V24" i="12" s="1"/>
  <c r="F26" i="13"/>
  <c r="F28" i="13" s="1"/>
  <c r="J19" i="13"/>
  <c r="J11" i="12" s="1"/>
  <c r="J25" i="12" s="1"/>
  <c r="N19" i="13"/>
  <c r="N11" i="12" s="1"/>
  <c r="N25" i="12" s="1"/>
  <c r="K19" i="13"/>
  <c r="Q26" i="13"/>
  <c r="Q24" i="13" s="1"/>
  <c r="Q22" i="13" s="1"/>
  <c r="AC26" i="13"/>
  <c r="AC24" i="13" s="1"/>
  <c r="AC22" i="13" s="1"/>
  <c r="L19" i="13"/>
  <c r="L11" i="12" s="1"/>
  <c r="L25" i="12" s="1"/>
  <c r="P26" i="13"/>
  <c r="P24" i="13" s="1"/>
  <c r="P22" i="13" s="1"/>
  <c r="P12" i="12" s="1"/>
  <c r="P26" i="12" s="1"/>
  <c r="Y26" i="13"/>
  <c r="Y28" i="13" s="1"/>
  <c r="I19" i="13"/>
  <c r="M19" i="13"/>
  <c r="AD19" i="13"/>
  <c r="AD11" i="12" s="1"/>
  <c r="AD25" i="12" s="1"/>
  <c r="W19" i="13"/>
  <c r="L26" i="13"/>
  <c r="L28" i="13" s="1"/>
  <c r="V26" i="13"/>
  <c r="V24" i="13" s="1"/>
  <c r="V22" i="13" s="1"/>
  <c r="P19" i="13"/>
  <c r="P11" i="12" s="1"/>
  <c r="P25" i="12" s="1"/>
  <c r="L10" i="12"/>
  <c r="L24" i="12" s="1"/>
  <c r="P10" i="12"/>
  <c r="P24" i="12" s="1"/>
  <c r="Y10" i="12"/>
  <c r="Y24" i="12" s="1"/>
  <c r="J10" i="12"/>
  <c r="J24" i="12" s="1"/>
  <c r="N10" i="12"/>
  <c r="N24" i="12" s="1"/>
  <c r="AC28" i="13"/>
  <c r="AB13" i="12"/>
  <c r="AB24" i="13"/>
  <c r="AB22" i="13" s="1"/>
  <c r="AB12" i="12" s="1"/>
  <c r="AB26" i="12" s="1"/>
  <c r="J13" i="12"/>
  <c r="J27" i="12" s="1"/>
  <c r="J24" i="13"/>
  <c r="J22" i="13" s="1"/>
  <c r="J12" i="12" s="1"/>
  <c r="J26" i="12" s="1"/>
  <c r="S10" i="12"/>
  <c r="S24" i="12" s="1"/>
  <c r="AC10" i="12"/>
  <c r="AC24" i="12" s="1"/>
  <c r="AD13" i="12"/>
  <c r="AD27" i="12" s="1"/>
  <c r="AD24" i="13"/>
  <c r="AD22" i="13" s="1"/>
  <c r="F19" i="13"/>
  <c r="F11" i="12" s="1"/>
  <c r="F25" i="12" s="1"/>
  <c r="S19" i="13"/>
  <c r="W24" i="13"/>
  <c r="W22" i="13" s="1"/>
  <c r="W12" i="12" s="1"/>
  <c r="W26" i="12" s="1"/>
  <c r="S26" i="13"/>
  <c r="Q10" i="12"/>
  <c r="Q24" i="12" s="1"/>
  <c r="AD24" i="12"/>
  <c r="AB27" i="12"/>
  <c r="M21" i="12"/>
  <c r="AB21" i="12"/>
  <c r="R21" i="12"/>
  <c r="AD21" i="12"/>
  <c r="AB25" i="12"/>
  <c r="H21" i="12"/>
  <c r="AC21" i="12"/>
  <c r="AY16" i="5"/>
  <c r="AU16" i="5"/>
  <c r="AS16" i="5"/>
  <c r="AO16" i="5"/>
  <c r="AW16" i="5"/>
  <c r="BA16" i="5"/>
  <c r="BE16" i="5"/>
  <c r="AQ16" i="5"/>
  <c r="AM16" i="5"/>
  <c r="AW14" i="5"/>
  <c r="BB14" i="4"/>
  <c r="BD14" i="4"/>
  <c r="BF14" i="4"/>
  <c r="B46" i="17"/>
  <c r="AX14" i="4"/>
  <c r="AZ14" i="4"/>
  <c r="V29" i="4"/>
  <c r="R29" i="4"/>
  <c r="AT29" i="4"/>
  <c r="BF21" i="4"/>
  <c r="AN21" i="4"/>
  <c r="AD21" i="4"/>
  <c r="AF21" i="4"/>
  <c r="AJ21" i="4"/>
  <c r="AB21" i="4"/>
  <c r="L21" i="4"/>
  <c r="AZ21" i="4"/>
  <c r="J21" i="4"/>
  <c r="BB21" i="4"/>
  <c r="AV21" i="4"/>
  <c r="N21" i="4"/>
  <c r="T21" i="4"/>
  <c r="V21" i="4"/>
  <c r="AT21" i="4"/>
  <c r="AX21" i="4"/>
  <c r="R21" i="4"/>
  <c r="P21" i="4"/>
  <c r="BD21" i="4"/>
  <c r="AH21" i="4"/>
  <c r="AR21" i="4"/>
  <c r="X21" i="4"/>
  <c r="AL21" i="4"/>
  <c r="AP21" i="4"/>
  <c r="Z21" i="4"/>
  <c r="AJ16" i="4"/>
  <c r="B48" i="17"/>
  <c r="C48" i="17" s="1"/>
  <c r="AP16" i="4"/>
  <c r="BB16" i="4"/>
  <c r="P16" i="4"/>
  <c r="X16" i="4"/>
  <c r="T18" i="4"/>
  <c r="AN18" i="4"/>
  <c r="J18" i="4"/>
  <c r="AH18" i="4"/>
  <c r="X18" i="4"/>
  <c r="AR18" i="4"/>
  <c r="BF18" i="4"/>
  <c r="X17" i="4"/>
  <c r="T17" i="4"/>
  <c r="V17" i="4"/>
  <c r="AH17" i="4"/>
  <c r="J17" i="4"/>
  <c r="AZ17" i="4"/>
  <c r="AX17" i="4"/>
  <c r="P25" i="4"/>
  <c r="AZ25" i="4"/>
  <c r="BD24" i="4"/>
  <c r="B51" i="17"/>
  <c r="AL19" i="4"/>
  <c r="BB19" i="4"/>
  <c r="I32" i="8"/>
  <c r="BA21" i="5"/>
  <c r="BC12" i="5"/>
  <c r="BA12" i="5"/>
  <c r="BA13" i="5"/>
  <c r="Q21" i="5"/>
  <c r="AM17" i="5"/>
  <c r="AK17" i="5"/>
  <c r="BA17" i="5"/>
  <c r="AQ21" i="5"/>
  <c r="BC21" i="5"/>
  <c r="AC21" i="5"/>
  <c r="N19" i="4"/>
  <c r="O21" i="5"/>
  <c r="C27" i="12"/>
  <c r="AJ18" i="4"/>
  <c r="AV18" i="4"/>
  <c r="Z18" i="4"/>
  <c r="AZ18" i="4"/>
  <c r="AT18" i="4"/>
  <c r="BD18" i="4"/>
  <c r="N17" i="4"/>
  <c r="P17" i="4"/>
  <c r="AT17" i="4"/>
  <c r="AP17" i="4"/>
  <c r="AB17" i="4"/>
  <c r="AN17" i="4"/>
  <c r="BF17" i="4"/>
  <c r="N25" i="4"/>
  <c r="BB25" i="4"/>
  <c r="P19" i="4"/>
  <c r="AH19" i="4"/>
  <c r="AX19" i="4"/>
  <c r="S21" i="5"/>
  <c r="AS12" i="5"/>
  <c r="BC13" i="5"/>
  <c r="BC17" i="5"/>
  <c r="R26" i="13"/>
  <c r="R24" i="13" s="1"/>
  <c r="R22" i="13" s="1"/>
  <c r="R12" i="12" s="1"/>
  <c r="R26" i="12" s="1"/>
  <c r="AQ13" i="5"/>
  <c r="AG21" i="5"/>
  <c r="AY21" i="5"/>
  <c r="AI21" i="5"/>
  <c r="H24" i="12"/>
  <c r="Z19" i="4"/>
  <c r="K21" i="5"/>
  <c r="AO17" i="5"/>
  <c r="E55" i="6"/>
  <c r="J14" i="7" s="1"/>
  <c r="C55" i="6"/>
  <c r="I14" i="7" s="1"/>
  <c r="H26" i="13"/>
  <c r="H24" i="13" s="1"/>
  <c r="H22" i="13" s="1"/>
  <c r="H12" i="12" s="1"/>
  <c r="H19" i="13"/>
  <c r="H11" i="12" s="1"/>
  <c r="AV19" i="4"/>
  <c r="AZ19" i="4"/>
  <c r="P21" i="12"/>
  <c r="O21" i="12"/>
  <c r="AA21" i="12"/>
  <c r="N21" i="12"/>
  <c r="C49" i="17"/>
  <c r="P18" i="4"/>
  <c r="L18" i="4"/>
  <c r="AD18" i="4"/>
  <c r="AB18" i="4"/>
  <c r="B50" i="17"/>
  <c r="AP18" i="4"/>
  <c r="Z17" i="4"/>
  <c r="AD17" i="4"/>
  <c r="AR17" i="4"/>
  <c r="R17" i="4"/>
  <c r="AL17" i="4"/>
  <c r="AP25" i="4"/>
  <c r="AP19" i="4"/>
  <c r="AJ19" i="4"/>
  <c r="BD19" i="4"/>
  <c r="AY12" i="5"/>
  <c r="BE13" i="5"/>
  <c r="D36" i="8"/>
  <c r="BG17" i="5"/>
  <c r="BG21" i="5"/>
  <c r="AK21" i="5"/>
  <c r="AW21" i="5"/>
  <c r="AO21" i="5"/>
  <c r="V19" i="4"/>
  <c r="K55" i="6"/>
  <c r="M14" i="7" s="1"/>
  <c r="I23" i="4"/>
  <c r="R10" i="12"/>
  <c r="R24" i="12" s="1"/>
  <c r="P13" i="12"/>
  <c r="P27" i="12" s="1"/>
  <c r="Q55" i="6"/>
  <c r="P14" i="7" s="1"/>
  <c r="W55" i="6"/>
  <c r="S14" i="7" s="1"/>
  <c r="AO19" i="5"/>
  <c r="AS19" i="5"/>
  <c r="AU19" i="5"/>
  <c r="AO13" i="5"/>
  <c r="AW12" i="5"/>
  <c r="AQ12" i="5"/>
  <c r="AW13" i="5"/>
  <c r="AS13" i="5"/>
  <c r="AY13" i="5"/>
  <c r="AI12" i="5"/>
  <c r="AO12" i="5"/>
  <c r="BE12" i="5"/>
  <c r="AU12" i="5"/>
  <c r="AK12" i="5"/>
  <c r="AI13" i="5"/>
  <c r="AC55" i="6"/>
  <c r="V14" i="7" s="1"/>
  <c r="AA55" i="6"/>
  <c r="U14" i="7" s="1"/>
  <c r="AW55" i="6"/>
  <c r="AF14" i="7" s="1"/>
  <c r="D14" i="7"/>
  <c r="F14" i="7" s="1"/>
  <c r="AI55" i="6"/>
  <c r="Y14" i="7" s="1"/>
  <c r="AE55" i="6"/>
  <c r="W14" i="7" s="1"/>
  <c r="AM55" i="6"/>
  <c r="AA14" i="7" s="1"/>
  <c r="M55" i="6"/>
  <c r="N14" i="7" s="1"/>
  <c r="AO55" i="6"/>
  <c r="AB14" i="7" s="1"/>
  <c r="S55" i="6"/>
  <c r="Q14" i="7" s="1"/>
  <c r="Y55" i="6"/>
  <c r="T14" i="7" s="1"/>
  <c r="D56" i="17"/>
  <c r="E56" i="17" s="1"/>
  <c r="F56" i="17" s="1"/>
  <c r="G56" i="17" s="1"/>
  <c r="C56" i="17"/>
  <c r="AQ55" i="6"/>
  <c r="AC14" i="7" s="1"/>
  <c r="AQ19" i="5"/>
  <c r="BA19" i="5"/>
  <c r="BC19" i="5"/>
  <c r="AW19" i="5"/>
  <c r="BC15" i="5"/>
  <c r="AM13" i="5"/>
  <c r="J22" i="5"/>
  <c r="AY19" i="5"/>
  <c r="BE19" i="5"/>
  <c r="BG19" i="5"/>
  <c r="AW15" i="5"/>
  <c r="O20" i="5"/>
  <c r="BG20" i="5"/>
  <c r="AI16" i="5"/>
  <c r="BE17" i="5"/>
  <c r="AU13" i="5"/>
  <c r="BG13" i="5"/>
  <c r="AY17" i="5"/>
  <c r="AU17" i="5"/>
  <c r="AQ17" i="5"/>
  <c r="M21" i="5"/>
  <c r="W21" i="5"/>
  <c r="AA21" i="5"/>
  <c r="U21" i="5"/>
  <c r="AE21" i="5"/>
  <c r="AU21" i="5"/>
  <c r="K20" i="5"/>
  <c r="Q20" i="5"/>
  <c r="AY20" i="5"/>
  <c r="AU20" i="5"/>
  <c r="BG16" i="5"/>
  <c r="AK19" i="5"/>
  <c r="AM19" i="5"/>
  <c r="G21" i="12"/>
  <c r="W21" i="12"/>
  <c r="F21" i="12"/>
  <c r="J21" i="12"/>
  <c r="C21" i="12"/>
  <c r="R25" i="12"/>
  <c r="AE19" i="12"/>
  <c r="O26" i="13"/>
  <c r="O28" i="13" s="1"/>
  <c r="Z26" i="13"/>
  <c r="I11" i="12"/>
  <c r="I25" i="12" s="1"/>
  <c r="T26" i="13"/>
  <c r="T24" i="13" s="1"/>
  <c r="T22" i="13" s="1"/>
  <c r="T12" i="12" s="1"/>
  <c r="T26" i="12" s="1"/>
  <c r="G26" i="13"/>
  <c r="AB28" i="13"/>
  <c r="W28" i="13"/>
  <c r="X10" i="12"/>
  <c r="X24" i="12" s="1"/>
  <c r="X19" i="13"/>
  <c r="X26" i="13"/>
  <c r="N26" i="13"/>
  <c r="N13" i="12" s="1"/>
  <c r="N27" i="12" s="1"/>
  <c r="Y19" i="13"/>
  <c r="K26" i="13"/>
  <c r="K13" i="12" s="1"/>
  <c r="K27" i="12" s="1"/>
  <c r="U26" i="13"/>
  <c r="O19" i="13"/>
  <c r="O11" i="12" s="1"/>
  <c r="O25" i="12" s="1"/>
  <c r="K10" i="12"/>
  <c r="K24" i="12" s="1"/>
  <c r="V19" i="13"/>
  <c r="AA26" i="13"/>
  <c r="U19" i="13"/>
  <c r="U11" i="12" s="1"/>
  <c r="U25" i="12" s="1"/>
  <c r="G10" i="12"/>
  <c r="G24" i="12" s="1"/>
  <c r="O10" i="12"/>
  <c r="O24" i="12" s="1"/>
  <c r="I26" i="13"/>
  <c r="T10" i="12"/>
  <c r="T24" i="12" s="1"/>
  <c r="U10" i="12"/>
  <c r="U24" i="12" s="1"/>
  <c r="Z10" i="12"/>
  <c r="Z24" i="12" s="1"/>
  <c r="AC19" i="13"/>
  <c r="P28" i="13"/>
  <c r="AA19" i="13"/>
  <c r="M26" i="13"/>
  <c r="S28" i="13"/>
  <c r="I10" i="12"/>
  <c r="I24" i="12" s="1"/>
  <c r="Z19" i="13"/>
  <c r="AX13" i="4"/>
  <c r="D40" i="9"/>
  <c r="I21" i="12"/>
  <c r="F24" i="12"/>
  <c r="Y13" i="12"/>
  <c r="Y27" i="12" s="1"/>
  <c r="M10" i="12"/>
  <c r="M24" i="12" s="1"/>
  <c r="BB13" i="4"/>
  <c r="J28" i="13"/>
  <c r="F13" i="12"/>
  <c r="F27" i="12" s="1"/>
  <c r="W13" i="12"/>
  <c r="W27" i="12" s="1"/>
  <c r="AC13" i="12"/>
  <c r="AC27" i="12" s="1"/>
  <c r="AD28" i="13"/>
  <c r="B45" i="17"/>
  <c r="BF13" i="4"/>
  <c r="AZ13" i="4"/>
  <c r="BD13" i="4"/>
  <c r="H28" i="4"/>
  <c r="I28" i="4" s="1"/>
  <c r="AK55" i="6"/>
  <c r="Z14" i="7" s="1"/>
  <c r="AX26" i="4"/>
  <c r="AR26" i="4"/>
  <c r="AJ26" i="4"/>
  <c r="L26" i="4"/>
  <c r="AN26" i="4"/>
  <c r="T26" i="4"/>
  <c r="BB26" i="4"/>
  <c r="AF26" i="4"/>
  <c r="AD26" i="4"/>
  <c r="AV26" i="4"/>
  <c r="Z26" i="4"/>
  <c r="V26" i="4"/>
  <c r="BF26" i="4"/>
  <c r="AL26" i="4"/>
  <c r="AH26" i="4"/>
  <c r="X26" i="4"/>
  <c r="AT26" i="4"/>
  <c r="J26" i="4"/>
  <c r="R26" i="4"/>
  <c r="BD26" i="4"/>
  <c r="P26" i="4"/>
  <c r="N26" i="4"/>
  <c r="AB26" i="4"/>
  <c r="AX24" i="4"/>
  <c r="AL24" i="4"/>
  <c r="L24" i="4"/>
  <c r="P24" i="4"/>
  <c r="AZ24" i="4"/>
  <c r="AB24" i="4"/>
  <c r="AT24" i="4"/>
  <c r="AR24" i="4"/>
  <c r="AP24" i="4"/>
  <c r="AV24" i="4"/>
  <c r="Z24" i="4"/>
  <c r="J24" i="4"/>
  <c r="AJ24" i="4"/>
  <c r="N24" i="4"/>
  <c r="V24" i="4"/>
  <c r="BF24" i="4"/>
  <c r="AN24" i="4"/>
  <c r="AF24" i="4"/>
  <c r="T24" i="4"/>
  <c r="BB24" i="4"/>
  <c r="X24" i="4"/>
  <c r="AD24" i="4"/>
  <c r="BD16" i="4"/>
  <c r="AT16" i="4"/>
  <c r="AB16" i="4"/>
  <c r="Z16" i="4"/>
  <c r="N16" i="4"/>
  <c r="AR16" i="4"/>
  <c r="BF16" i="4"/>
  <c r="AV16" i="4"/>
  <c r="AF16" i="4"/>
  <c r="V16" i="4"/>
  <c r="L16" i="4"/>
  <c r="AZ16" i="4"/>
  <c r="T16" i="4"/>
  <c r="AX16" i="4"/>
  <c r="AL16" i="4"/>
  <c r="J16" i="4"/>
  <c r="AN16" i="4"/>
  <c r="AH16" i="4"/>
  <c r="AD16" i="4"/>
  <c r="R16" i="4"/>
  <c r="AZ26" i="4"/>
  <c r="AR29" i="4"/>
  <c r="AN29" i="4"/>
  <c r="X29" i="4"/>
  <c r="AH29" i="4"/>
  <c r="AB29" i="4"/>
  <c r="P29" i="4"/>
  <c r="BF29" i="4"/>
  <c r="AV29" i="4"/>
  <c r="AZ29" i="4"/>
  <c r="T29" i="4"/>
  <c r="AJ29" i="4"/>
  <c r="N29" i="4"/>
  <c r="Z29" i="4"/>
  <c r="AX29" i="4"/>
  <c r="AP29" i="4"/>
  <c r="AF29" i="4"/>
  <c r="BB29" i="4"/>
  <c r="AD29" i="4"/>
  <c r="J29" i="4"/>
  <c r="BD29" i="4"/>
  <c r="AL29" i="4"/>
  <c r="L29" i="4"/>
  <c r="V28" i="13"/>
  <c r="AB25" i="4"/>
  <c r="J25" i="4"/>
  <c r="I11" i="4"/>
  <c r="W11" i="12"/>
  <c r="W25" i="12" s="1"/>
  <c r="BF25" i="4"/>
  <c r="AV25" i="4"/>
  <c r="AF25" i="4"/>
  <c r="AD25" i="4"/>
  <c r="Z25" i="4"/>
  <c r="AT25" i="4"/>
  <c r="X25" i="4"/>
  <c r="AR25" i="4"/>
  <c r="AN25" i="4"/>
  <c r="T25" i="4"/>
  <c r="V25" i="4"/>
  <c r="AJ25" i="4"/>
  <c r="AL25" i="4"/>
  <c r="L25" i="4"/>
  <c r="AH25" i="4"/>
  <c r="BD25" i="4"/>
  <c r="F34" i="8"/>
  <c r="I34" i="8" s="1"/>
  <c r="BB12" i="4"/>
  <c r="B44" i="17"/>
  <c r="BF12" i="4"/>
  <c r="BD12" i="4"/>
  <c r="AZ12" i="4"/>
  <c r="AX12" i="4"/>
  <c r="L21" i="12"/>
  <c r="AE16" i="12"/>
  <c r="F30" i="4"/>
  <c r="AE18" i="12"/>
  <c r="BE18" i="5"/>
  <c r="BC18" i="5"/>
  <c r="AS18" i="5"/>
  <c r="AQ18" i="5"/>
  <c r="AW18" i="5"/>
  <c r="AU18" i="5"/>
  <c r="AK18" i="5"/>
  <c r="AI18" i="5"/>
  <c r="BA18" i="5"/>
  <c r="AY18" i="5"/>
  <c r="Q11" i="5"/>
  <c r="W11" i="5"/>
  <c r="U11" i="5"/>
  <c r="K11" i="5"/>
  <c r="D16" i="7" s="1"/>
  <c r="AA11" i="5"/>
  <c r="S11" i="5"/>
  <c r="AE17" i="12"/>
  <c r="G55" i="6"/>
  <c r="K14" i="7" s="1"/>
  <c r="U55" i="6"/>
  <c r="R14" i="7" s="1"/>
  <c r="I55" i="6"/>
  <c r="L14" i="7" s="1"/>
  <c r="BG18" i="5"/>
  <c r="B27" i="12"/>
  <c r="AM15" i="5"/>
  <c r="AK15" i="5"/>
  <c r="BG15" i="5"/>
  <c r="BE15" i="5"/>
  <c r="AY15" i="5"/>
  <c r="AO15" i="5"/>
  <c r="AU15" i="5"/>
  <c r="AS15" i="5"/>
  <c r="AI15" i="5"/>
  <c r="O55" i="6"/>
  <c r="O14" i="7" s="1"/>
  <c r="H20" i="4"/>
  <c r="I20" i="4" s="1"/>
  <c r="AN23" i="4"/>
  <c r="AB23" i="4"/>
  <c r="P23" i="4"/>
  <c r="AR23" i="4"/>
  <c r="AL23" i="4"/>
  <c r="AJ23" i="4"/>
  <c r="AP23" i="4"/>
  <c r="AD23" i="4"/>
  <c r="H27" i="4"/>
  <c r="I27" i="4" s="1"/>
  <c r="Z21" i="12"/>
  <c r="B21" i="12"/>
  <c r="X19" i="4"/>
  <c r="T19" i="4"/>
  <c r="AR19" i="4"/>
  <c r="AF19" i="4"/>
  <c r="J19" i="4"/>
  <c r="L19" i="4"/>
  <c r="AG55" i="6"/>
  <c r="X14" i="7" s="1"/>
  <c r="AA10" i="12"/>
  <c r="AA24" i="12" s="1"/>
  <c r="T21" i="12"/>
  <c r="X21" i="12"/>
  <c r="Q19" i="13"/>
  <c r="H28" i="13" l="1"/>
  <c r="H13" i="12"/>
  <c r="H27" i="12" s="1"/>
  <c r="F24" i="13"/>
  <c r="F22" i="13" s="1"/>
  <c r="V13" i="12"/>
  <c r="V27" i="12" s="1"/>
  <c r="Q13" i="12"/>
  <c r="Q27" i="12" s="1"/>
  <c r="AB29" i="12"/>
  <c r="B37" i="17" s="1"/>
  <c r="C37" i="17" s="1"/>
  <c r="Q28" i="13"/>
  <c r="L13" i="12"/>
  <c r="L27" i="12" s="1"/>
  <c r="R28" i="13"/>
  <c r="L24" i="13"/>
  <c r="L22" i="13" s="1"/>
  <c r="L12" i="12" s="1"/>
  <c r="L26" i="12" s="1"/>
  <c r="Y24" i="13"/>
  <c r="Y22" i="13" s="1"/>
  <c r="Y12" i="12" s="1"/>
  <c r="Y26" i="12" s="1"/>
  <c r="AC12" i="12"/>
  <c r="AC26" i="12" s="1"/>
  <c r="AD12" i="12"/>
  <c r="AD26" i="12" s="1"/>
  <c r="AD29" i="12" s="1"/>
  <c r="B39" i="17" s="1"/>
  <c r="U24" i="13"/>
  <c r="U22" i="13" s="1"/>
  <c r="U12" i="12" s="1"/>
  <c r="U26" i="12" s="1"/>
  <c r="G13" i="12"/>
  <c r="G27" i="12" s="1"/>
  <c r="G24" i="13"/>
  <c r="G22" i="13" s="1"/>
  <c r="G12" i="12" s="1"/>
  <c r="G26" i="12" s="1"/>
  <c r="Z28" i="13"/>
  <c r="Z24" i="13"/>
  <c r="Z22" i="13" s="1"/>
  <c r="Z12" i="12" s="1"/>
  <c r="Z26" i="12" s="1"/>
  <c r="AC11" i="12"/>
  <c r="AC25" i="12" s="1"/>
  <c r="M28" i="13"/>
  <c r="M24" i="13"/>
  <c r="M22" i="13" s="1"/>
  <c r="M12" i="12" s="1"/>
  <c r="M26" i="12" s="1"/>
  <c r="X13" i="12"/>
  <c r="X27" i="12" s="1"/>
  <c r="X24" i="13"/>
  <c r="X22" i="13" s="1"/>
  <c r="X12" i="12" s="1"/>
  <c r="X26" i="12" s="1"/>
  <c r="S13" i="12"/>
  <c r="S27" i="12" s="1"/>
  <c r="S24" i="13"/>
  <c r="S22" i="13" s="1"/>
  <c r="S12" i="12" s="1"/>
  <c r="S26" i="12" s="1"/>
  <c r="K28" i="13"/>
  <c r="K24" i="13"/>
  <c r="K22" i="13" s="1"/>
  <c r="K12" i="12" s="1"/>
  <c r="K26" i="12" s="1"/>
  <c r="N28" i="13"/>
  <c r="N24" i="13"/>
  <c r="N22" i="13" s="1"/>
  <c r="N12" i="12" s="1"/>
  <c r="N26" i="12" s="1"/>
  <c r="N29" i="12" s="1"/>
  <c r="B23" i="17" s="1"/>
  <c r="D23" i="17" s="1"/>
  <c r="E23" i="17" s="1"/>
  <c r="F23" i="17" s="1"/>
  <c r="G23" i="17" s="1"/>
  <c r="O24" i="13"/>
  <c r="O22" i="13" s="1"/>
  <c r="O12" i="12" s="1"/>
  <c r="O26" i="12" s="1"/>
  <c r="I13" i="12"/>
  <c r="I27" i="12" s="1"/>
  <c r="I24" i="13"/>
  <c r="I22" i="13" s="1"/>
  <c r="I12" i="12" s="1"/>
  <c r="I26" i="12" s="1"/>
  <c r="AA28" i="13"/>
  <c r="AA24" i="13"/>
  <c r="AA22" i="13" s="1"/>
  <c r="AA12" i="12" s="1"/>
  <c r="AA26" i="12" s="1"/>
  <c r="S11" i="12"/>
  <c r="S25" i="12" s="1"/>
  <c r="AG22" i="5"/>
  <c r="T16" i="7" s="1"/>
  <c r="BA22" i="5"/>
  <c r="AD16" i="7" s="1"/>
  <c r="Y22" i="5"/>
  <c r="P16" i="7" s="1"/>
  <c r="N23" i="4"/>
  <c r="X23" i="4"/>
  <c r="BB23" i="4"/>
  <c r="AF23" i="4"/>
  <c r="L23" i="4"/>
  <c r="V23" i="4"/>
  <c r="T23" i="4"/>
  <c r="AX23" i="4"/>
  <c r="AT23" i="4"/>
  <c r="Z23" i="4"/>
  <c r="AZ23" i="4"/>
  <c r="J23" i="4"/>
  <c r="AV23" i="4"/>
  <c r="AH23" i="4"/>
  <c r="R23" i="4"/>
  <c r="BF23" i="4"/>
  <c r="BD23" i="4"/>
  <c r="D51" i="17"/>
  <c r="E51" i="17" s="1"/>
  <c r="F51" i="17" s="1"/>
  <c r="G51" i="17" s="1"/>
  <c r="C51" i="17"/>
  <c r="C46" i="17"/>
  <c r="D46" i="17"/>
  <c r="E46" i="17" s="1"/>
  <c r="F46" i="17" s="1"/>
  <c r="G46" i="17" s="1"/>
  <c r="C50" i="17"/>
  <c r="D50" i="17"/>
  <c r="E50" i="17" s="1"/>
  <c r="F50" i="17" s="1"/>
  <c r="G50" i="17" s="1"/>
  <c r="U13" i="12"/>
  <c r="U27" i="12" s="1"/>
  <c r="U29" i="12" s="1"/>
  <c r="B30" i="17" s="1"/>
  <c r="C30" i="17" s="1"/>
  <c r="AQ22" i="5"/>
  <c r="Y16" i="7" s="1"/>
  <c r="D48" i="17"/>
  <c r="E48" i="17" s="1"/>
  <c r="F48" i="17" s="1"/>
  <c r="G48" i="17" s="1"/>
  <c r="R13" i="12"/>
  <c r="R27" i="12" s="1"/>
  <c r="R29" i="12" s="1"/>
  <c r="B27" i="17" s="1"/>
  <c r="D27" i="17" s="1"/>
  <c r="E27" i="17" s="1"/>
  <c r="F27" i="17" s="1"/>
  <c r="G27" i="17" s="1"/>
  <c r="U28" i="13"/>
  <c r="I28" i="13"/>
  <c r="AW22" i="5"/>
  <c r="AB16" i="7" s="1"/>
  <c r="AK22" i="5"/>
  <c r="V16" i="7" s="1"/>
  <c r="BG22" i="5"/>
  <c r="AG16" i="7" s="1"/>
  <c r="U22" i="5"/>
  <c r="N16" i="7" s="1"/>
  <c r="AO22" i="5"/>
  <c r="X16" i="7" s="1"/>
  <c r="AA22" i="5"/>
  <c r="Q16" i="7" s="1"/>
  <c r="O13" i="12"/>
  <c r="O27" i="12" s="1"/>
  <c r="AA13" i="12"/>
  <c r="AA27" i="12" s="1"/>
  <c r="X28" i="13"/>
  <c r="AU22" i="5"/>
  <c r="AA16" i="7" s="1"/>
  <c r="AE22" i="5"/>
  <c r="S16" i="7" s="1"/>
  <c r="O22" i="5"/>
  <c r="K16" i="7" s="1"/>
  <c r="W22" i="5"/>
  <c r="O16" i="7" s="1"/>
  <c r="BC22" i="5"/>
  <c r="AE16" i="7" s="1"/>
  <c r="M22" i="5"/>
  <c r="J16" i="7" s="1"/>
  <c r="AB32" i="12"/>
  <c r="AC22" i="5"/>
  <c r="R16" i="7" s="1"/>
  <c r="Q22" i="5"/>
  <c r="L16" i="7" s="1"/>
  <c r="AY22" i="5"/>
  <c r="AC16" i="7" s="1"/>
  <c r="AS22" i="5"/>
  <c r="Z16" i="7" s="1"/>
  <c r="BE22" i="5"/>
  <c r="AF16" i="7" s="1"/>
  <c r="AM22" i="5"/>
  <c r="W16" i="7" s="1"/>
  <c r="S22" i="5"/>
  <c r="M16" i="7" s="1"/>
  <c r="K22" i="5"/>
  <c r="I16" i="7" s="1"/>
  <c r="AE21" i="12"/>
  <c r="M11" i="12"/>
  <c r="M25" i="12" s="1"/>
  <c r="K11" i="12"/>
  <c r="K25" i="12" s="1"/>
  <c r="T13" i="12"/>
  <c r="T27" i="12" s="1"/>
  <c r="T29" i="12" s="1"/>
  <c r="B29" i="17" s="1"/>
  <c r="T28" i="13"/>
  <c r="G28" i="13"/>
  <c r="Z13" i="12"/>
  <c r="Z27" i="12" s="1"/>
  <c r="G11" i="12"/>
  <c r="G25" i="12" s="1"/>
  <c r="Q12" i="12"/>
  <c r="Q26" i="12" s="1"/>
  <c r="P32" i="12"/>
  <c r="X11" i="12"/>
  <c r="X25" i="12" s="1"/>
  <c r="V11" i="12"/>
  <c r="V25" i="12" s="1"/>
  <c r="Y11" i="12"/>
  <c r="Y25" i="12" s="1"/>
  <c r="Y29" i="12" s="1"/>
  <c r="B34" i="17" s="1"/>
  <c r="P29" i="12"/>
  <c r="B25" i="17" s="1"/>
  <c r="D25" i="17" s="1"/>
  <c r="E25" i="17" s="1"/>
  <c r="F25" i="17" s="1"/>
  <c r="G25" i="17" s="1"/>
  <c r="M13" i="12"/>
  <c r="M27" i="12" s="1"/>
  <c r="V12" i="12"/>
  <c r="V26" i="12" s="1"/>
  <c r="Z11" i="12"/>
  <c r="Z25" i="12" s="1"/>
  <c r="AA11" i="12"/>
  <c r="AA25" i="12" s="1"/>
  <c r="J29" i="12"/>
  <c r="B19" i="17" s="1"/>
  <c r="D19" i="17" s="1"/>
  <c r="E19" i="17" s="1"/>
  <c r="F19" i="17" s="1"/>
  <c r="G19" i="17" s="1"/>
  <c r="W29" i="12"/>
  <c r="B32" i="17" s="1"/>
  <c r="D32" i="17" s="1"/>
  <c r="E32" i="17" s="1"/>
  <c r="F32" i="17" s="1"/>
  <c r="G32" i="17" s="1"/>
  <c r="C45" i="17"/>
  <c r="D45" i="17"/>
  <c r="E45" i="17" s="1"/>
  <c r="F45" i="17" s="1"/>
  <c r="G45" i="17" s="1"/>
  <c r="T20" i="4"/>
  <c r="X20" i="4"/>
  <c r="AN20" i="4"/>
  <c r="J20" i="4"/>
  <c r="N20" i="4"/>
  <c r="R20" i="4"/>
  <c r="AH20" i="4"/>
  <c r="L20" i="4"/>
  <c r="BF20" i="4"/>
  <c r="AV20" i="4"/>
  <c r="AP20" i="4"/>
  <c r="AD20" i="4"/>
  <c r="AZ20" i="4"/>
  <c r="V20" i="4"/>
  <c r="BD20" i="4"/>
  <c r="B52" i="17"/>
  <c r="AF20" i="4"/>
  <c r="AX20" i="4"/>
  <c r="AJ20" i="4"/>
  <c r="Z20" i="4"/>
  <c r="AB20" i="4"/>
  <c r="BB20" i="4"/>
  <c r="AT20" i="4"/>
  <c r="AL20" i="4"/>
  <c r="AR20" i="4"/>
  <c r="AR30" i="4" s="1"/>
  <c r="Z12" i="7" s="1"/>
  <c r="Z19" i="7" s="1"/>
  <c r="P20" i="4"/>
  <c r="AJ27" i="4"/>
  <c r="J27" i="4"/>
  <c r="T27" i="4"/>
  <c r="AZ27" i="4"/>
  <c r="AB27" i="4"/>
  <c r="Z27" i="4"/>
  <c r="R27" i="4"/>
  <c r="V27" i="4"/>
  <c r="P27" i="4"/>
  <c r="AX27" i="4"/>
  <c r="BD27" i="4"/>
  <c r="AD27" i="4"/>
  <c r="L27" i="4"/>
  <c r="BB27" i="4"/>
  <c r="AP27" i="4"/>
  <c r="AN27" i="4"/>
  <c r="BF27" i="4"/>
  <c r="AH27" i="4"/>
  <c r="AL27" i="4"/>
  <c r="AT27" i="4"/>
  <c r="N27" i="4"/>
  <c r="X27" i="4"/>
  <c r="AV27" i="4"/>
  <c r="AF27" i="4"/>
  <c r="AR27" i="4"/>
  <c r="AR28" i="4"/>
  <c r="AP28" i="4"/>
  <c r="L28" i="4"/>
  <c r="V28" i="4"/>
  <c r="AZ28" i="4"/>
  <c r="AN28" i="4"/>
  <c r="N28" i="4"/>
  <c r="X28" i="4"/>
  <c r="AF28" i="4"/>
  <c r="Z28" i="4"/>
  <c r="T28" i="4"/>
  <c r="BF28" i="4"/>
  <c r="BD28" i="4"/>
  <c r="AH28" i="4"/>
  <c r="J28" i="4"/>
  <c r="BB28" i="4"/>
  <c r="AL28" i="4"/>
  <c r="AB28" i="4"/>
  <c r="AB30" i="4" s="1"/>
  <c r="R12" i="7" s="1"/>
  <c r="R19" i="7" s="1"/>
  <c r="AD28" i="4"/>
  <c r="AX28" i="4"/>
  <c r="P28" i="4"/>
  <c r="AT28" i="4"/>
  <c r="R28" i="4"/>
  <c r="AV28" i="4"/>
  <c r="AJ28" i="4"/>
  <c r="AJ30" i="4" s="1"/>
  <c r="V12" i="7" s="1"/>
  <c r="F36" i="8"/>
  <c r="AI14" i="7"/>
  <c r="F16" i="7"/>
  <c r="H30" i="4"/>
  <c r="AE24" i="12"/>
  <c r="AL30" i="4"/>
  <c r="W12" i="7" s="1"/>
  <c r="W19" i="7" s="1"/>
  <c r="H25" i="12"/>
  <c r="H26" i="12"/>
  <c r="I36" i="8"/>
  <c r="AD11" i="4"/>
  <c r="N11" i="4"/>
  <c r="R11" i="4"/>
  <c r="Z11" i="4"/>
  <c r="P11" i="4"/>
  <c r="L11" i="4"/>
  <c r="E12" i="7" s="1"/>
  <c r="E18" i="7" s="1"/>
  <c r="V11" i="4"/>
  <c r="J11" i="4"/>
  <c r="D12" i="7" s="1"/>
  <c r="X11" i="4"/>
  <c r="T11" i="4"/>
  <c r="AE10" i="12"/>
  <c r="Q11" i="12"/>
  <c r="Q25" i="12" s="1"/>
  <c r="AI22" i="5"/>
  <c r="U16" i="7" s="1"/>
  <c r="B47" i="17"/>
  <c r="B53" i="17" s="1"/>
  <c r="BF15" i="4"/>
  <c r="BF30" i="4" s="1"/>
  <c r="AG12" i="7" s="1"/>
  <c r="AZ15" i="4"/>
  <c r="AX15" i="4"/>
  <c r="Z30" i="4"/>
  <c r="Q12" i="7" s="1"/>
  <c r="BD15" i="4"/>
  <c r="AH30" i="4"/>
  <c r="U12" i="7" s="1"/>
  <c r="U19" i="7" s="1"/>
  <c r="BB15" i="4"/>
  <c r="BB30" i="4" s="1"/>
  <c r="AE12" i="7" s="1"/>
  <c r="I30" i="4"/>
  <c r="AP30" i="4"/>
  <c r="Y12" i="7" s="1"/>
  <c r="C44" i="17"/>
  <c r="D44" i="17"/>
  <c r="AT30" i="4" l="1"/>
  <c r="AA12" i="7" s="1"/>
  <c r="AA19" i="7" s="1"/>
  <c r="AD30" i="4"/>
  <c r="S12" i="7" s="1"/>
  <c r="S19" i="7" s="1"/>
  <c r="BD30" i="4"/>
  <c r="AF12" i="7" s="1"/>
  <c r="AF19" i="7" s="1"/>
  <c r="J30" i="4"/>
  <c r="I12" i="7" s="1"/>
  <c r="I19" i="7" s="1"/>
  <c r="AZ30" i="4"/>
  <c r="AD12" i="7" s="1"/>
  <c r="AD18" i="7" s="1"/>
  <c r="I29" i="12"/>
  <c r="B18" i="17" s="1"/>
  <c r="D18" i="17" s="1"/>
  <c r="E18" i="17" s="1"/>
  <c r="F18" i="17" s="1"/>
  <c r="G18" i="17" s="1"/>
  <c r="L29" i="12"/>
  <c r="B21" i="17" s="1"/>
  <c r="C21" i="17" s="1"/>
  <c r="D37" i="17"/>
  <c r="E37" i="17" s="1"/>
  <c r="F37" i="17" s="1"/>
  <c r="G37" i="17" s="1"/>
  <c r="AC29" i="12"/>
  <c r="B38" i="17" s="1"/>
  <c r="C38" i="17" s="1"/>
  <c r="K29" i="12"/>
  <c r="B20" i="17" s="1"/>
  <c r="D20" i="17" s="1"/>
  <c r="E20" i="17" s="1"/>
  <c r="F20" i="17" s="1"/>
  <c r="G20" i="17" s="1"/>
  <c r="S29" i="12"/>
  <c r="B28" i="17" s="1"/>
  <c r="C28" i="17" s="1"/>
  <c r="D39" i="17"/>
  <c r="E39" i="17" s="1"/>
  <c r="F39" i="17" s="1"/>
  <c r="G39" i="17" s="1"/>
  <c r="C39" i="17"/>
  <c r="G29" i="12"/>
  <c r="B16" i="17" s="1"/>
  <c r="D16" i="17" s="1"/>
  <c r="E16" i="17" s="1"/>
  <c r="F16" i="17" s="1"/>
  <c r="G16" i="17" s="1"/>
  <c r="X29" i="12"/>
  <c r="B33" i="17" s="1"/>
  <c r="C33" i="17" s="1"/>
  <c r="AV30" i="4"/>
  <c r="AB12" i="7" s="1"/>
  <c r="AB18" i="7" s="1"/>
  <c r="N30" i="4"/>
  <c r="K12" i="7" s="1"/>
  <c r="K18" i="7" s="1"/>
  <c r="AN30" i="4"/>
  <c r="X12" i="7" s="1"/>
  <c r="X18" i="7" s="1"/>
  <c r="T30" i="4"/>
  <c r="N12" i="7" s="1"/>
  <c r="N18" i="7" s="1"/>
  <c r="R30" i="4"/>
  <c r="M12" i="7" s="1"/>
  <c r="M19" i="7" s="1"/>
  <c r="X30" i="4"/>
  <c r="P12" i="7" s="1"/>
  <c r="P18" i="7" s="1"/>
  <c r="AF30" i="4"/>
  <c r="T12" i="7" s="1"/>
  <c r="T19" i="7" s="1"/>
  <c r="AX30" i="4"/>
  <c r="AC12" i="7" s="1"/>
  <c r="AC19" i="7" s="1"/>
  <c r="V30" i="4"/>
  <c r="O12" i="7" s="1"/>
  <c r="O19" i="7" s="1"/>
  <c r="P30" i="4"/>
  <c r="L12" i="7" s="1"/>
  <c r="L19" i="7" s="1"/>
  <c r="O29" i="12"/>
  <c r="B24" i="17" s="1"/>
  <c r="C24" i="17" s="1"/>
  <c r="AD19" i="7"/>
  <c r="Y18" i="7"/>
  <c r="Y19" i="7"/>
  <c r="V18" i="7"/>
  <c r="V19" i="7"/>
  <c r="AE18" i="7"/>
  <c r="AE19" i="7"/>
  <c r="Q18" i="7"/>
  <c r="Q19" i="7"/>
  <c r="AG18" i="7"/>
  <c r="AG19" i="7"/>
  <c r="AA18" i="7"/>
  <c r="W18" i="7"/>
  <c r="C27" i="17"/>
  <c r="D30" i="17"/>
  <c r="E30" i="17" s="1"/>
  <c r="F30" i="17" s="1"/>
  <c r="G30" i="17" s="1"/>
  <c r="AE27" i="12"/>
  <c r="U18" i="7"/>
  <c r="S18" i="7"/>
  <c r="Z18" i="7"/>
  <c r="AD32" i="12"/>
  <c r="R18" i="7"/>
  <c r="AI16" i="7"/>
  <c r="C23" i="17"/>
  <c r="M29" i="12"/>
  <c r="B22" i="17" s="1"/>
  <c r="C22" i="17" s="1"/>
  <c r="S32" i="12"/>
  <c r="AE13" i="12"/>
  <c r="C29" i="17"/>
  <c r="D29" i="17"/>
  <c r="E29" i="17" s="1"/>
  <c r="F29" i="17" s="1"/>
  <c r="G29" i="17" s="1"/>
  <c r="C25" i="17"/>
  <c r="T32" i="12"/>
  <c r="AE11" i="12"/>
  <c r="Z29" i="12"/>
  <c r="B35" i="17" s="1"/>
  <c r="V29" i="12"/>
  <c r="B31" i="17" s="1"/>
  <c r="C31" i="17" s="1"/>
  <c r="C34" i="17"/>
  <c r="D34" i="17"/>
  <c r="E34" i="17" s="1"/>
  <c r="F34" i="17" s="1"/>
  <c r="G34" i="17" s="1"/>
  <c r="Q29" i="12"/>
  <c r="B26" i="17" s="1"/>
  <c r="C26" i="17" s="1"/>
  <c r="AA29" i="12"/>
  <c r="B36" i="17" s="1"/>
  <c r="D36" i="17" s="1"/>
  <c r="E36" i="17" s="1"/>
  <c r="F36" i="17" s="1"/>
  <c r="G36" i="17" s="1"/>
  <c r="C19" i="17"/>
  <c r="AC32" i="12"/>
  <c r="C32" i="17"/>
  <c r="D38" i="17"/>
  <c r="E38" i="17" s="1"/>
  <c r="F38" i="17" s="1"/>
  <c r="G38" i="17" s="1"/>
  <c r="C47" i="17"/>
  <c r="D47" i="17"/>
  <c r="E47" i="17" s="1"/>
  <c r="F47" i="17" s="1"/>
  <c r="G47" i="17" s="1"/>
  <c r="R32" i="12"/>
  <c r="L30" i="4"/>
  <c r="J12" i="7" s="1"/>
  <c r="D18" i="7"/>
  <c r="F12" i="7"/>
  <c r="AE25" i="12"/>
  <c r="H29" i="12"/>
  <c r="D52" i="17"/>
  <c r="E52" i="17" s="1"/>
  <c r="F52" i="17" s="1"/>
  <c r="G52" i="17" s="1"/>
  <c r="C52" i="17"/>
  <c r="E44" i="17"/>
  <c r="AI21" i="7"/>
  <c r="AI24" i="7" s="1"/>
  <c r="B57" i="17"/>
  <c r="AF18" i="7" l="1"/>
  <c r="I18" i="7"/>
  <c r="D21" i="17"/>
  <c r="E21" i="17" s="1"/>
  <c r="F21" i="17" s="1"/>
  <c r="G21" i="17" s="1"/>
  <c r="P19" i="7"/>
  <c r="M18" i="7"/>
  <c r="AB19" i="7"/>
  <c r="O18" i="7"/>
  <c r="C18" i="17"/>
  <c r="X19" i="7"/>
  <c r="D24" i="17"/>
  <c r="E24" i="17" s="1"/>
  <c r="F24" i="17" s="1"/>
  <c r="G24" i="17" s="1"/>
  <c r="D26" i="17"/>
  <c r="E26" i="17" s="1"/>
  <c r="F26" i="17" s="1"/>
  <c r="G26" i="17" s="1"/>
  <c r="C20" i="17"/>
  <c r="D28" i="17"/>
  <c r="E28" i="17" s="1"/>
  <c r="F28" i="17" s="1"/>
  <c r="G28" i="17" s="1"/>
  <c r="C16" i="17"/>
  <c r="D33" i="17"/>
  <c r="E33" i="17" s="1"/>
  <c r="F33" i="17" s="1"/>
  <c r="G33" i="17" s="1"/>
  <c r="K19" i="7"/>
  <c r="T18" i="7"/>
  <c r="L18" i="7"/>
  <c r="N19" i="7"/>
  <c r="C53" i="17"/>
  <c r="AC18" i="7"/>
  <c r="U32" i="12"/>
  <c r="J18" i="7"/>
  <c r="J19" i="7"/>
  <c r="C36" i="17"/>
  <c r="X32" i="12"/>
  <c r="D22" i="17"/>
  <c r="E22" i="17" s="1"/>
  <c r="F22" i="17" s="1"/>
  <c r="G22" i="17" s="1"/>
  <c r="D31" i="17"/>
  <c r="E31" i="17" s="1"/>
  <c r="F31" i="17" s="1"/>
  <c r="G31" i="17" s="1"/>
  <c r="Y32" i="12"/>
  <c r="C35" i="17"/>
  <c r="D35" i="17"/>
  <c r="E35" i="17" s="1"/>
  <c r="F35" i="17" s="1"/>
  <c r="G35" i="17" s="1"/>
  <c r="Z32" i="12"/>
  <c r="V32" i="12"/>
  <c r="D53" i="17"/>
  <c r="AA32" i="12"/>
  <c r="B59" i="17"/>
  <c r="B61" i="17" s="1"/>
  <c r="C57" i="17"/>
  <c r="C59" i="17" s="1"/>
  <c r="D57" i="17"/>
  <c r="F18" i="7"/>
  <c r="W32" i="12"/>
  <c r="F44" i="17"/>
  <c r="E53" i="17"/>
  <c r="B17" i="17"/>
  <c r="AI12" i="7"/>
  <c r="C61" i="17" l="1"/>
  <c r="AI19" i="7"/>
  <c r="AI26" i="7" s="1"/>
  <c r="AI18" i="7"/>
  <c r="AI25" i="7" s="1"/>
  <c r="F25" i="7"/>
  <c r="C17" i="17"/>
  <c r="D17" i="17"/>
  <c r="E57" i="17"/>
  <c r="D59" i="17"/>
  <c r="D61" i="17" s="1"/>
  <c r="G44" i="17"/>
  <c r="G53" i="17" s="1"/>
  <c r="F53" i="17"/>
  <c r="AF29" i="7" l="1"/>
  <c r="AF32" i="7" s="1"/>
  <c r="AF38" i="7" s="1"/>
  <c r="AC11" i="13" s="1"/>
  <c r="W29" i="7"/>
  <c r="W32" i="7" s="1"/>
  <c r="W38" i="7" s="1"/>
  <c r="T11" i="13" s="1"/>
  <c r="I29" i="7"/>
  <c r="I32" i="7" s="1"/>
  <c r="I38" i="7" s="1"/>
  <c r="F11" i="13" s="1"/>
  <c r="AA29" i="7"/>
  <c r="AA32" i="7" s="1"/>
  <c r="AA38" i="7" s="1"/>
  <c r="X11" i="13" s="1"/>
  <c r="S29" i="7"/>
  <c r="S32" i="7" s="1"/>
  <c r="S38" i="7" s="1"/>
  <c r="P11" i="13" s="1"/>
  <c r="R29" i="7"/>
  <c r="R32" i="7" s="1"/>
  <c r="R38" i="7" s="1"/>
  <c r="O11" i="13" s="1"/>
  <c r="AC29" i="7"/>
  <c r="AC32" i="7" s="1"/>
  <c r="AC38" i="7" s="1"/>
  <c r="Z11" i="13" s="1"/>
  <c r="U29" i="7"/>
  <c r="U32" i="7" s="1"/>
  <c r="U38" i="7" s="1"/>
  <c r="R11" i="13" s="1"/>
  <c r="Z29" i="7"/>
  <c r="Z32" i="7" s="1"/>
  <c r="Z38" i="7" s="1"/>
  <c r="W11" i="13" s="1"/>
  <c r="L29" i="7"/>
  <c r="L32" i="7" s="1"/>
  <c r="L38" i="7" s="1"/>
  <c r="I11" i="13" s="1"/>
  <c r="P29" i="7"/>
  <c r="P32" i="7" s="1"/>
  <c r="P38" i="7" s="1"/>
  <c r="M11" i="13" s="1"/>
  <c r="X29" i="7"/>
  <c r="X32" i="7" s="1"/>
  <c r="X38" i="7" s="1"/>
  <c r="U11" i="13" s="1"/>
  <c r="K29" i="7"/>
  <c r="K32" i="7" s="1"/>
  <c r="K38" i="7" s="1"/>
  <c r="H11" i="13" s="1"/>
  <c r="T29" i="7"/>
  <c r="T32" i="7" s="1"/>
  <c r="T38" i="7" s="1"/>
  <c r="Q11" i="13" s="1"/>
  <c r="V29" i="7"/>
  <c r="V32" i="7" s="1"/>
  <c r="V38" i="7" s="1"/>
  <c r="S11" i="13" s="1"/>
  <c r="N29" i="7"/>
  <c r="N32" i="7" s="1"/>
  <c r="N38" i="7" s="1"/>
  <c r="K11" i="13" s="1"/>
  <c r="AD29" i="7"/>
  <c r="AD32" i="7" s="1"/>
  <c r="AD38" i="7" s="1"/>
  <c r="AA11" i="13" s="1"/>
  <c r="AE29" i="7"/>
  <c r="AE32" i="7" s="1"/>
  <c r="AE38" i="7" s="1"/>
  <c r="AB11" i="13" s="1"/>
  <c r="Q29" i="7"/>
  <c r="Q32" i="7" s="1"/>
  <c r="Q38" i="7" s="1"/>
  <c r="N11" i="13" s="1"/>
  <c r="AB29" i="7"/>
  <c r="AB32" i="7" s="1"/>
  <c r="AB38" i="7" s="1"/>
  <c r="Y11" i="13" s="1"/>
  <c r="M29" i="7"/>
  <c r="M32" i="7" s="1"/>
  <c r="M38" i="7" s="1"/>
  <c r="J11" i="13" s="1"/>
  <c r="AG29" i="7"/>
  <c r="AG32" i="7" s="1"/>
  <c r="AG38" i="7" s="1"/>
  <c r="AD11" i="13" s="1"/>
  <c r="Y29" i="7"/>
  <c r="Y32" i="7" s="1"/>
  <c r="Y38" i="7" s="1"/>
  <c r="V11" i="13" s="1"/>
  <c r="O29" i="7"/>
  <c r="O32" i="7" s="1"/>
  <c r="O38" i="7" s="1"/>
  <c r="L11" i="13" s="1"/>
  <c r="J29" i="7"/>
  <c r="J32" i="7" s="1"/>
  <c r="J38" i="7" s="1"/>
  <c r="G11" i="13" s="1"/>
  <c r="F26" i="7"/>
  <c r="E29" i="7"/>
  <c r="E32" i="7" s="1"/>
  <c r="E38" i="7" s="1"/>
  <c r="D29" i="7"/>
  <c r="V28" i="7"/>
  <c r="V31" i="7" s="1"/>
  <c r="V37" i="7" s="1"/>
  <c r="S10" i="13" s="1"/>
  <c r="S28" i="7"/>
  <c r="S31" i="7" s="1"/>
  <c r="S37" i="7" s="1"/>
  <c r="P10" i="13" s="1"/>
  <c r="R28" i="7"/>
  <c r="R31" i="7" s="1"/>
  <c r="O32" i="12" s="1"/>
  <c r="W28" i="7"/>
  <c r="W31" i="7" s="1"/>
  <c r="W37" i="7" s="1"/>
  <c r="T10" i="13" s="1"/>
  <c r="X28" i="7"/>
  <c r="X31" i="7" s="1"/>
  <c r="X37" i="7" s="1"/>
  <c r="U10" i="13" s="1"/>
  <c r="J28" i="7"/>
  <c r="J31" i="7" s="1"/>
  <c r="G32" i="12" s="1"/>
  <c r="N28" i="7"/>
  <c r="N31" i="7" s="1"/>
  <c r="K32" i="12" s="1"/>
  <c r="T28" i="7"/>
  <c r="T31" i="7" s="1"/>
  <c r="T37" i="7" s="1"/>
  <c r="Q10" i="13" s="1"/>
  <c r="Q28" i="7"/>
  <c r="Q31" i="7" s="1"/>
  <c r="N32" i="12" s="1"/>
  <c r="AC28" i="7"/>
  <c r="AC31" i="7" s="1"/>
  <c r="AC37" i="7" s="1"/>
  <c r="Z10" i="13" s="1"/>
  <c r="P28" i="7"/>
  <c r="P31" i="7" s="1"/>
  <c r="M32" i="12" s="1"/>
  <c r="Y28" i="7"/>
  <c r="Y31" i="7" s="1"/>
  <c r="Y37" i="7" s="1"/>
  <c r="V10" i="13" s="1"/>
  <c r="AG28" i="7"/>
  <c r="AG31" i="7" s="1"/>
  <c r="AG37" i="7" s="1"/>
  <c r="AD10" i="13" s="1"/>
  <c r="M28" i="7"/>
  <c r="M31" i="7" s="1"/>
  <c r="M37" i="7" s="1"/>
  <c r="J10" i="13" s="1"/>
  <c r="I28" i="7"/>
  <c r="I31" i="7" s="1"/>
  <c r="AB28" i="7"/>
  <c r="AB31" i="7" s="1"/>
  <c r="AB37" i="7" s="1"/>
  <c r="Y10" i="13" s="1"/>
  <c r="L28" i="7"/>
  <c r="L31" i="7" s="1"/>
  <c r="L37" i="7" s="1"/>
  <c r="I10" i="13" s="1"/>
  <c r="O28" i="7"/>
  <c r="O31" i="7" s="1"/>
  <c r="O37" i="7" s="1"/>
  <c r="L10" i="13" s="1"/>
  <c r="AE28" i="7"/>
  <c r="AE31" i="7" s="1"/>
  <c r="AE37" i="7" s="1"/>
  <c r="AB10" i="13" s="1"/>
  <c r="Z28" i="7"/>
  <c r="Z31" i="7" s="1"/>
  <c r="Z37" i="7" s="1"/>
  <c r="W10" i="13" s="1"/>
  <c r="K28" i="7"/>
  <c r="K31" i="7" s="1"/>
  <c r="K37" i="7" s="1"/>
  <c r="H10" i="13" s="1"/>
  <c r="AD28" i="7"/>
  <c r="AD31" i="7" s="1"/>
  <c r="AD37" i="7" s="1"/>
  <c r="AA10" i="13" s="1"/>
  <c r="U28" i="7"/>
  <c r="U31" i="7" s="1"/>
  <c r="U37" i="7" s="1"/>
  <c r="R10" i="13" s="1"/>
  <c r="AA28" i="7"/>
  <c r="AA31" i="7" s="1"/>
  <c r="AA37" i="7" s="1"/>
  <c r="X10" i="13" s="1"/>
  <c r="AF28" i="7"/>
  <c r="AF31" i="7" s="1"/>
  <c r="AF37" i="7" s="1"/>
  <c r="AC10" i="13" s="1"/>
  <c r="E59" i="17"/>
  <c r="E61" i="17" s="1"/>
  <c r="F57" i="17"/>
  <c r="E17" i="17"/>
  <c r="E28" i="7"/>
  <c r="E31" i="7" s="1"/>
  <c r="D28" i="7"/>
  <c r="J32" i="12" l="1"/>
  <c r="J37" i="7"/>
  <c r="G10" i="13" s="1"/>
  <c r="L32" i="12"/>
  <c r="P37" i="7"/>
  <c r="M10" i="13" s="1"/>
  <c r="I32" i="12"/>
  <c r="F29" i="7"/>
  <c r="F32" i="7" s="1"/>
  <c r="D32" i="7"/>
  <c r="D38" i="7" s="1"/>
  <c r="Q37" i="7"/>
  <c r="N10" i="13" s="1"/>
  <c r="H32" i="12"/>
  <c r="N37" i="7"/>
  <c r="K10" i="13" s="1"/>
  <c r="AI28" i="7"/>
  <c r="AI31" i="7" s="1"/>
  <c r="Q32" i="12" s="1"/>
  <c r="AI29" i="7"/>
  <c r="R37" i="7"/>
  <c r="O10" i="13" s="1"/>
  <c r="F17" i="17"/>
  <c r="F28" i="7"/>
  <c r="F31" i="7" s="1"/>
  <c r="D31" i="7"/>
  <c r="I37" i="7"/>
  <c r="F10" i="13" s="1"/>
  <c r="G57" i="17"/>
  <c r="G59" i="17" s="1"/>
  <c r="G61" i="17" s="1"/>
  <c r="F59" i="17"/>
  <c r="F61" i="17" s="1"/>
  <c r="E37" i="7"/>
  <c r="D10" i="13" s="1"/>
  <c r="D16" i="13" s="1"/>
  <c r="C10" i="12" l="1"/>
  <c r="C24" i="12" s="1"/>
  <c r="D24" i="13"/>
  <c r="D22" i="13"/>
  <c r="D37" i="7"/>
  <c r="C10" i="13" s="1"/>
  <c r="C16" i="13" s="1"/>
  <c r="G17" i="17"/>
  <c r="C12" i="12" l="1"/>
  <c r="C26" i="12" s="1"/>
  <c r="C29" i="12" s="1"/>
  <c r="C29" i="13"/>
  <c r="B10" i="12"/>
  <c r="B24" i="12" s="1"/>
  <c r="C22" i="13"/>
  <c r="C24" i="13"/>
  <c r="C32" i="12" l="1"/>
  <c r="B12" i="12"/>
  <c r="B26" i="12" s="1"/>
  <c r="B29" i="12" s="1"/>
  <c r="D29" i="12" s="1"/>
  <c r="B32" i="12" l="1"/>
  <c r="D32" i="12" s="1"/>
  <c r="F12" i="12"/>
  <c r="AE12" i="12" s="1"/>
  <c r="F26" i="12" l="1"/>
  <c r="AE26" i="12" l="1"/>
  <c r="F29" i="12"/>
  <c r="F32" i="12"/>
  <c r="AE32" i="12" s="1"/>
  <c r="AE29" i="12" l="1"/>
  <c r="B15" i="17"/>
  <c r="B40" i="17" l="1"/>
  <c r="B63" i="17" s="1"/>
  <c r="C15" i="17"/>
  <c r="C40" i="17" s="1"/>
  <c r="C63" i="17" s="1"/>
  <c r="D15" i="17"/>
  <c r="D40" i="17" l="1"/>
  <c r="D63" i="17" s="1"/>
  <c r="E15" i="17"/>
  <c r="C65" i="17"/>
  <c r="C67" i="17" s="1"/>
  <c r="D65" i="17" l="1"/>
  <c r="D67" i="17" s="1"/>
  <c r="E40" i="17"/>
  <c r="E63" i="17" s="1"/>
  <c r="F15" i="17"/>
  <c r="F40" i="17" l="1"/>
  <c r="F63" i="17" s="1"/>
  <c r="G15" i="17"/>
  <c r="G40" i="17" s="1"/>
  <c r="G63" i="17" s="1"/>
  <c r="E65" i="17"/>
  <c r="E67" i="17" s="1"/>
  <c r="F65" i="17" l="1"/>
  <c r="F67" i="17" s="1"/>
  <c r="G65" i="17"/>
  <c r="G67" i="17" l="1"/>
</calcChain>
</file>

<file path=xl/comments1.xml><?xml version="1.0" encoding="utf-8"?>
<comments xmlns="http://schemas.openxmlformats.org/spreadsheetml/2006/main">
  <authors>
    <author>Jennifer Nickoles</author>
  </authors>
  <commentList>
    <comment ref="E10" authorId="0" shapeId="0">
      <text>
        <r>
          <rPr>
            <b/>
            <sz val="9"/>
            <color indexed="81"/>
            <rFont val="Tahoma"/>
            <family val="2"/>
          </rPr>
          <t xml:space="preserve">All internal UT Health investigators
</t>
        </r>
      </text>
    </comment>
    <comment ref="F10" authorId="0" shapeId="0">
      <text>
        <r>
          <rPr>
            <b/>
            <sz val="9"/>
            <color indexed="81"/>
            <rFont val="Tahoma"/>
            <family val="2"/>
          </rPr>
          <t>All UT System and In-Network users 
(MOU participants)</t>
        </r>
        <r>
          <rPr>
            <sz val="9"/>
            <color indexed="81"/>
            <rFont val="Tahoma"/>
            <family val="2"/>
          </rPr>
          <t xml:space="preserve">
List UT System MOU institutions: 
The University of Texas Southwestern Medical Center (UTSW)
The University of Texas Health Science Center at San Antonio (UTHSCSA)
The University of Texas M. D. Anderson Cancer Center (UTMDACC)
The University of Texas Medical Branch at Galveston (UTMB)
The University of Texas Health Science Center at Tyler (UTHSCT)
The University of Texas at Arlington (UTARL)
The University of Texas at Austin (UTAUS)
The University of Texas at Brownsville (UTB)
The University of Texas at Dallas (UTDAL)
The University of Texas at El Paso (UTEP)
The University of Texas Pan-American (UTPA)
The University of Texas of the Permian Basin (UTPB)
The University of Texas Rio Grande Valley (UTRGV)
The University of Texas at San Antonio (UTSA)
The University of Texas at Tyler (UTTyler)
Additional GCC MOU institutions: 
Baylor College of Medicine
Rice University
University of Houston
Texas A &amp; M IBT</t>
        </r>
      </text>
    </comment>
    <comment ref="G10" authorId="0" shapeId="0">
      <text>
        <r>
          <rPr>
            <sz val="9"/>
            <color indexed="81"/>
            <rFont val="Tahoma"/>
            <family val="2"/>
          </rPr>
          <t>External academic users include other non-profit, peer universities and state agencies.</t>
        </r>
      </text>
    </comment>
    <comment ref="H10" authorId="0" shapeId="0">
      <text>
        <r>
          <rPr>
            <sz val="9"/>
            <color indexed="81"/>
            <rFont val="Tahoma"/>
            <family val="2"/>
          </rPr>
          <t>All for-profit commercial business and institutions including pharmaceutical companies.</t>
        </r>
      </text>
    </comment>
    <comment ref="B15" authorId="0" shapeId="0">
      <text>
        <r>
          <rPr>
            <sz val="9"/>
            <color indexed="81"/>
            <rFont val="Tahoma"/>
            <family val="2"/>
          </rPr>
          <t>Enter description of services here. List all services separately.</t>
        </r>
      </text>
    </comment>
    <comment ref="C15" authorId="0" shapeId="0">
      <text>
        <r>
          <rPr>
            <sz val="9"/>
            <color indexed="81"/>
            <rFont val="Tahoma"/>
            <family val="2"/>
          </rPr>
          <t xml:space="preserve">List the per unit measure. These include hours, number of tests, etc. </t>
        </r>
      </text>
    </comment>
    <comment ref="E15" authorId="0" shapeId="0">
      <text>
        <r>
          <rPr>
            <sz val="9"/>
            <color indexed="81"/>
            <rFont val="Tahoma"/>
            <family val="2"/>
          </rPr>
          <t>Enter the number of annual units anticipated for each entity.</t>
        </r>
      </text>
    </comment>
  </commentList>
</comments>
</file>

<file path=xl/comments2.xml><?xml version="1.0" encoding="utf-8"?>
<comments xmlns="http://schemas.openxmlformats.org/spreadsheetml/2006/main">
  <authors>
    <author>Hazen, Amy Lauren</author>
  </authors>
  <commentList>
    <comment ref="A14" authorId="0" shapeId="0">
      <text>
        <r>
          <rPr>
            <b/>
            <sz val="9"/>
            <color indexed="81"/>
            <rFont val="Tahoma"/>
            <family val="2"/>
          </rPr>
          <t>Hazen, Amy Lauren:</t>
        </r>
        <r>
          <rPr>
            <sz val="9"/>
            <color indexed="81"/>
            <rFont val="Tahoma"/>
            <family val="2"/>
          </rPr>
          <t xml:space="preserve">
Please try to maintain these categories.</t>
        </r>
      </text>
    </comment>
  </commentList>
</comments>
</file>

<file path=xl/sharedStrings.xml><?xml version="1.0" encoding="utf-8"?>
<sst xmlns="http://schemas.openxmlformats.org/spreadsheetml/2006/main" count="584" uniqueCount="334">
  <si>
    <t>Total</t>
  </si>
  <si>
    <t>Service Center:</t>
  </si>
  <si>
    <t xml:space="preserve">Dept/Cost Center:  </t>
  </si>
  <si>
    <t xml:space="preserve">Primary Contact:  </t>
  </si>
  <si>
    <t>Name/Title</t>
  </si>
  <si>
    <t>Direct Phone #</t>
  </si>
  <si>
    <t>E-mail Address</t>
  </si>
  <si>
    <t>FY200Y</t>
  </si>
  <si>
    <t>FY200X</t>
  </si>
  <si>
    <t>Revenues:</t>
  </si>
  <si>
    <t>KU Departments</t>
  </si>
  <si>
    <t>Sponsored Projects</t>
  </si>
  <si>
    <t>External Users</t>
  </si>
  <si>
    <t>Total Revenues</t>
  </si>
  <si>
    <t>Expenses:</t>
  </si>
  <si>
    <t>Salaries</t>
  </si>
  <si>
    <t>Fringe Benefits</t>
  </si>
  <si>
    <t>Inventory</t>
  </si>
  <si>
    <t>Other Expenses</t>
  </si>
  <si>
    <t>Total Recoverable Expenses</t>
  </si>
  <si>
    <t>Operating Gain/Loss</t>
  </si>
  <si>
    <t>Percentage of Expenses</t>
  </si>
  <si>
    <t>Title</t>
  </si>
  <si>
    <t>Stockroom Supplies</t>
  </si>
  <si>
    <t>The University of Kansas</t>
  </si>
  <si>
    <t>Students</t>
  </si>
  <si>
    <t>Faculty/Staff</t>
  </si>
  <si>
    <t>Off Campus Entities:</t>
  </si>
  <si>
    <t>Other Universities</t>
  </si>
  <si>
    <t>Kansas State Agencies</t>
  </si>
  <si>
    <t>Other State Agencies</t>
  </si>
  <si>
    <t>Other Kansas Universities</t>
  </si>
  <si>
    <t>Other (Foundations, Corporations, etc.)</t>
  </si>
  <si>
    <t>DEPT. CHAIR/DIRECTOR APPROVAL:</t>
  </si>
  <si>
    <t>(If Academic Department or Organized Research Unit)</t>
  </si>
  <si>
    <t>COMMITTEE ACTION:</t>
  </si>
  <si>
    <t>COMMITTEE SIGNATURE:</t>
  </si>
  <si>
    <t>DATE:</t>
  </si>
  <si>
    <t>VP, ADMIN &amp; FINANCE APPROVAL:</t>
  </si>
  <si>
    <t>YES</t>
  </si>
  <si>
    <t>NO</t>
  </si>
  <si>
    <t>APPROVALS:</t>
  </si>
  <si>
    <t>DEAN APPROVAL :</t>
  </si>
  <si>
    <t>Year-end Rate Performance Review</t>
  </si>
  <si>
    <t>DESCRIPTION OF GOOD/SERVICE PROVIDED BY SERVICE CENTER:</t>
  </si>
  <si>
    <t>DATE OF APPROVED RATE STRUCTURE:</t>
  </si>
  <si>
    <t>Excluded Expenses</t>
  </si>
  <si>
    <t>IS A RATE CHANGE REQUESTED FOR THE UPCOMING FISCAL YEAR:</t>
  </si>
  <si>
    <t>If YES, attach completed "Service Center Request Form"</t>
  </si>
  <si>
    <t>Internal Users</t>
  </si>
  <si>
    <t>Capitalized Equipment</t>
  </si>
  <si>
    <r>
      <t>CASH FLOW SUMMARY:</t>
    </r>
    <r>
      <rPr>
        <sz val="11"/>
        <rFont val="Tahoma"/>
        <family val="2"/>
      </rPr>
      <t xml:space="preserve"> </t>
    </r>
    <r>
      <rPr>
        <sz val="10"/>
        <rFont val="Tahoma"/>
        <family val="2"/>
      </rPr>
      <t>(Provide both Current Year and Prior Year)</t>
    </r>
  </si>
  <si>
    <t>Employee Name</t>
  </si>
  <si>
    <t>Service #1</t>
  </si>
  <si>
    <t>% of Time</t>
  </si>
  <si>
    <t>Service #2</t>
  </si>
  <si>
    <t>Comments</t>
  </si>
  <si>
    <t>Totals</t>
  </si>
  <si>
    <t>Equipment Description</t>
  </si>
  <si>
    <t>Acquisition Date</t>
  </si>
  <si>
    <t>Purchase Price</t>
  </si>
  <si>
    <t>Useful Life</t>
  </si>
  <si>
    <t>Serial #</t>
  </si>
  <si>
    <t>Ultraviolet/Visible spectrophotometer</t>
  </si>
  <si>
    <t>ABC12345</t>
  </si>
  <si>
    <t>00499999</t>
  </si>
  <si>
    <t>% of Usage</t>
  </si>
  <si>
    <t>Description of Service of Supply</t>
  </si>
  <si>
    <t>Equipment Maintenance Agreement</t>
  </si>
  <si>
    <t>Check Total</t>
  </si>
  <si>
    <t>Summary of Expenses and Calculation of Rate</t>
  </si>
  <si>
    <t>Allowable Costs:</t>
  </si>
  <si>
    <t>EXAMPLE</t>
  </si>
  <si>
    <t>Other Expenses (From Other Expenses Worksheet)</t>
  </si>
  <si>
    <t>Prior Year Deficit (Surplus) Adjustment</t>
  </si>
  <si>
    <t>Total Allowable Costs</t>
  </si>
  <si>
    <t>Cost Per Unit:</t>
  </si>
  <si>
    <t>a</t>
  </si>
  <si>
    <t>b</t>
  </si>
  <si>
    <t>c</t>
  </si>
  <si>
    <t>e</t>
  </si>
  <si>
    <t>Example:</t>
  </si>
  <si>
    <t>Salary and Wage Expenses (From Salary and Wage Worksheet)</t>
  </si>
  <si>
    <t>SERVICE CENTER PRIMARY CONTACT:</t>
  </si>
  <si>
    <t>Accepted</t>
  </si>
  <si>
    <t>Not Accepted</t>
  </si>
  <si>
    <r>
      <t>Form Requirements:</t>
    </r>
    <r>
      <rPr>
        <sz val="10"/>
        <rFont val="Tahoma"/>
        <family val="2"/>
      </rPr>
      <t xml:space="preserve">  Any department that is charging a fee for a good or service is required to complete the following form on annual basis and submit it to the Service Center Fee Evaluation Committee by December 31st.  Departments that do not complete this form by the required due date face the risk of having their fee approval revoked and will not be allowed to collect any future collections.</t>
    </r>
  </si>
  <si>
    <t>Less:  University Subsidy</t>
  </si>
  <si>
    <t>Description of Service or Supply</t>
  </si>
  <si>
    <t>Administrative Staff</t>
  </si>
  <si>
    <t>General Office Supplies</t>
  </si>
  <si>
    <t>Total Direct Operating Costs</t>
  </si>
  <si>
    <t>Total Allowable Overhead</t>
  </si>
  <si>
    <t>f</t>
  </si>
  <si>
    <t>g = e + f</t>
  </si>
  <si>
    <t>Metric</t>
  </si>
  <si>
    <t>Completed Test</t>
  </si>
  <si>
    <t>Machine Hours</t>
  </si>
  <si>
    <t>Service Description</t>
  </si>
  <si>
    <t>h = g / d</t>
  </si>
  <si>
    <t>i = d x h</t>
  </si>
  <si>
    <t xml:space="preserve">j = d + i </t>
  </si>
  <si>
    <t>k</t>
  </si>
  <si>
    <t>l = j / k</t>
  </si>
  <si>
    <t>% of Allowable Overhead to Total Direct Operating Costs</t>
  </si>
  <si>
    <t>Total Estimated Annual Usage</t>
  </si>
  <si>
    <t>Internal</t>
  </si>
  <si>
    <t>Proposed Rate(s):</t>
  </si>
  <si>
    <t>Summary of Projected Revenues</t>
  </si>
  <si>
    <t>Requested Rate(s)</t>
  </si>
  <si>
    <t>check total (service center operating &amp; equipment revenue less operating expenses)</t>
  </si>
  <si>
    <t>* goal is to be balanced to $0, however minimal differences allowed for rounding of fees</t>
  </si>
  <si>
    <t>Summary of Proposed Rate(s)</t>
  </si>
  <si>
    <t>Notes:</t>
  </si>
  <si>
    <t>Fringe Benefits are calculated based on the approved federal rate.</t>
  </si>
  <si>
    <t>Service #3</t>
  </si>
  <si>
    <t>Internal:</t>
  </si>
  <si>
    <t>Effort %</t>
  </si>
  <si>
    <t>Annual Salary</t>
  </si>
  <si>
    <t xml:space="preserve">Service #1 </t>
  </si>
  <si>
    <t xml:space="preserve">Service #2 </t>
  </si>
  <si>
    <t xml:space="preserve">Service #3 </t>
  </si>
  <si>
    <t>Non-Salary Costs:</t>
  </si>
  <si>
    <t>Projected Yearly Surplus/(Deficit)</t>
  </si>
  <si>
    <t>Accumulated Surplus/(Deficit)</t>
  </si>
  <si>
    <t xml:space="preserve"> Effort Amount   </t>
  </si>
  <si>
    <t xml:space="preserve">Service #4 </t>
  </si>
  <si>
    <t xml:space="preserve">Service #5 </t>
  </si>
  <si>
    <t>Service #6</t>
  </si>
  <si>
    <t>Service #7</t>
  </si>
  <si>
    <t>Service #8</t>
  </si>
  <si>
    <t>Service #9</t>
  </si>
  <si>
    <t>Service #10</t>
  </si>
  <si>
    <t xml:space="preserve">Service #6 </t>
  </si>
  <si>
    <t xml:space="preserve">Service #7 </t>
  </si>
  <si>
    <t xml:space="preserve">Service #8 </t>
  </si>
  <si>
    <t xml:space="preserve">Service #9 </t>
  </si>
  <si>
    <t>Service #4</t>
  </si>
  <si>
    <t>Service #</t>
  </si>
  <si>
    <t>Service #5</t>
  </si>
  <si>
    <t>Fringe Benefits Amount</t>
  </si>
  <si>
    <t>Fringe Benefit Rate %</t>
  </si>
  <si>
    <t>Input the rate % from the below listed federal rates if the rate is other than the one listed.</t>
  </si>
  <si>
    <t>The approved Federal Fringe Benefit Rates are as follows:</t>
  </si>
  <si>
    <t>Administrative Overhead Allocation</t>
  </si>
  <si>
    <t>Check Total Must Equal 100%</t>
  </si>
  <si>
    <t>Please enter data in the blue highlighted cells</t>
  </si>
  <si>
    <t>Do not fill. These are automatically populated or protected.</t>
  </si>
  <si>
    <t>Annual Salary $</t>
  </si>
  <si>
    <t>Effort Amount $</t>
  </si>
  <si>
    <t>Fringe Benefits Amount $</t>
  </si>
  <si>
    <t>Total           Salary &amp; FB $</t>
  </si>
  <si>
    <t xml:space="preserve">Service Center Name: </t>
  </si>
  <si>
    <t>Core Director:</t>
  </si>
  <si>
    <t>Volume Projections</t>
  </si>
  <si>
    <t xml:space="preserve">Salary and Fringe </t>
  </si>
  <si>
    <t xml:space="preserve">Other Direct Expenses </t>
  </si>
  <si>
    <t>Equipment Depreciation</t>
  </si>
  <si>
    <t>Administrative Overhead Expenses</t>
  </si>
  <si>
    <t>Other/Non-Salary</t>
  </si>
  <si>
    <t>Non-Profit Universities &amp; State Agencies</t>
  </si>
  <si>
    <t>Total Projected Revenue</t>
  </si>
  <si>
    <t>Total Projected Volume</t>
  </si>
  <si>
    <t>Projected Volume:</t>
  </si>
  <si>
    <t>Projected Revenue:</t>
  </si>
  <si>
    <t>*internal rate plus applicable Indirect Cost rate up to market (see below)</t>
  </si>
  <si>
    <t>07/01/11–06/30/15</t>
  </si>
  <si>
    <t>Total By Users</t>
  </si>
  <si>
    <t>Inflation Factor:</t>
  </si>
  <si>
    <t>REVENUE</t>
  </si>
  <si>
    <t>Services:</t>
  </si>
  <si>
    <t>EXPENSES</t>
  </si>
  <si>
    <t>Salaries &amp; Fringe:</t>
  </si>
  <si>
    <t>TOTAL REVENUE</t>
  </si>
  <si>
    <t>TOTAL EXPENSES</t>
  </si>
  <si>
    <t>Start Date (MM/DD/YY):</t>
  </si>
  <si>
    <t>Months In Service During Year 1:</t>
  </si>
  <si>
    <t>Start-Up Lag (% of total expected volume in Year 1):</t>
  </si>
  <si>
    <t>Sub-Total Salaries &amp; Fringe Benefits</t>
  </si>
  <si>
    <t>Sub-Total Non-Salary Costs</t>
  </si>
  <si>
    <t>Other Direct Costs</t>
  </si>
  <si>
    <t>Admin Overhead Expense</t>
  </si>
  <si>
    <t>Supplies (e.g. equipment supplies)</t>
  </si>
  <si>
    <t>Service #11</t>
  </si>
  <si>
    <t xml:space="preserve"> Service Center 5 Year Projection</t>
  </si>
  <si>
    <t>Jane Doe</t>
  </si>
  <si>
    <t>Technician</t>
  </si>
  <si>
    <t>Admin Overhead Expenses (From Admin Overhead Exps Worksheet)</t>
  </si>
  <si>
    <t>External - Non-Profit:</t>
  </si>
  <si>
    <t>External - For-Profit:</t>
  </si>
  <si>
    <t>External Non-Profit</t>
  </si>
  <si>
    <t>External For-Profit</t>
  </si>
  <si>
    <t>External - Non-Profit (From Proposed Rate(s) Worksheet)</t>
  </si>
  <si>
    <t>External - For-Profit (From Proposed Rate(s) Worksheet)</t>
  </si>
  <si>
    <t>Internal (From Volume Projections Worksheet)</t>
  </si>
  <si>
    <t>External - Non-Profit (From Volume Projections Worksheet)</t>
  </si>
  <si>
    <t>External - For-Profit (From Volume Projections Worksheet)</t>
  </si>
  <si>
    <t>Internal (From Proposed Rate(s) Worksheet)</t>
  </si>
  <si>
    <t>Service 1</t>
  </si>
  <si>
    <t>Service 2</t>
  </si>
  <si>
    <t>Service 3</t>
  </si>
  <si>
    <t>Service 4</t>
  </si>
  <si>
    <t>Service 5</t>
  </si>
  <si>
    <t>Service 6</t>
  </si>
  <si>
    <t>Service 7</t>
  </si>
  <si>
    <t>Service 8</t>
  </si>
  <si>
    <t>Service 9</t>
  </si>
  <si>
    <t>Service 10</t>
  </si>
  <si>
    <t>Service 11</t>
  </si>
  <si>
    <t>- Rates are calculated by the system</t>
  </si>
  <si>
    <t>- Please input the the following for each employee</t>
  </si>
  <si>
    <r>
      <t xml:space="preserve">Recommended/Calculated Cost Per Unit: </t>
    </r>
    <r>
      <rPr>
        <sz val="8"/>
        <rFont val="Arial"/>
        <family val="2"/>
      </rPr>
      <t>(From Expense Summary)</t>
    </r>
  </si>
  <si>
    <r>
      <t xml:space="preserve">Charge Per Unit: </t>
    </r>
    <r>
      <rPr>
        <sz val="11"/>
        <rFont val="Arial"/>
        <family val="2"/>
      </rPr>
      <t>(Please enter unit price)</t>
    </r>
  </si>
  <si>
    <t>For-Profit Corporations, Pharma, etc.</t>
  </si>
  <si>
    <t>Accum. Depr.**</t>
  </si>
  <si>
    <t>Annual Depr.**</t>
  </si>
  <si>
    <t xml:space="preserve">Overview of  Service Center Budget Template </t>
  </si>
  <si>
    <t>2 Salaries &amp; Fringe Tab (Red Tab)</t>
  </si>
  <si>
    <t>(2) Enter the percent effort it takes for each individual to complete each service</t>
  </si>
  <si>
    <t>4 Admin &amp; Overhead Expenses (Red Tabs)</t>
  </si>
  <si>
    <t>3 Other Direct Expenses (Red Tabs)</t>
  </si>
  <si>
    <t>5 Equipment Depreciation (Red Tab)</t>
  </si>
  <si>
    <t>-For each piece of equipment, allocate the percent of usage for each service</t>
  </si>
  <si>
    <t>- Enter service specific or fixed costs such as equipment leases, service contracts, kit costs, and consumable supplies for each service</t>
  </si>
  <si>
    <t>6 Expense Summary (Red Tab)</t>
  </si>
  <si>
    <t xml:space="preserve">-This is a calculated tab that displays results only and has no user input data cells other than a cell to enter any prior year surplus/deficit.  </t>
  </si>
  <si>
    <t>8 Revenue Summary (Green Tab)</t>
  </si>
  <si>
    <t xml:space="preserve">-The XLS sheet also breaks out the portion of expense into operations, equipment reserve, and F&amp;A. </t>
  </si>
  <si>
    <t>1 Volume Projections Tab Green Tab)</t>
  </si>
  <si>
    <t>7 Proposed Rates  (Green Tab)</t>
  </si>
  <si>
    <t>9 Five Year Projection (Blue Tab)</t>
  </si>
  <si>
    <t>Subsidy If Any?: Please describe the source of the subsidy below.</t>
  </si>
  <si>
    <t>Subsidy Detail (Source, Amount, Duration)</t>
  </si>
  <si>
    <t>CELLS THAT HAVE THIS BLUE COLOR SHADING ARE AVAILABLE TO YOU TO INPUT YOUR NECESSARY DATA. THE DATA WITHIN THESE CELLS ARE PROGRAMMED TO CALCULATE VARIOUS FIGURES THAT WILL CALCULATE YOUR RATES</t>
  </si>
  <si>
    <t>-Template tabs used for input are numbered from 1 to 9.  Please complete the analysis in numerical order (1-9) on the template. Tabs 6-9 are predominantly computed Summary results.</t>
  </si>
  <si>
    <t>-Tabs 1-9 containing cells highlighted in the BLUE color can be modified to input new values without disrupting the formulas linking the various sheets.</t>
  </si>
  <si>
    <t>- Record your anticipated volume for each service</t>
  </si>
  <si>
    <t>(3) Check to make sure you have allocated the total effort assigned to the service center for each individual</t>
  </si>
  <si>
    <t>- Enter non-service specific or overhead costs to operate the service center.  This includes one-time costs such as travel, membership fees, large one time part repairs, rent, and administrative personnel.</t>
  </si>
  <si>
    <t>-Enter the detailed information (model, serial #, purchase price) for each piece of equipment with book value in your service center.</t>
  </si>
  <si>
    <t>-This is a calculated results-only tab that multiplies the rates from Proposed Rates tab times the anticipated demand for each service from the Volume Projections tab to arrive at the expected annual revenue.</t>
  </si>
  <si>
    <t>-Enter the anticipated start date, the number of months your core will be in service, and any additional lag in revenue during the first year. Most service centers do not operate at 100% capacity in their first year.</t>
  </si>
  <si>
    <t xml:space="preserve">-The rest of the tab is a calculated based on aggregated results from information on previous tabs to display your 5-year annual operating surplus/deficit.  </t>
  </si>
  <si>
    <t>Service 12</t>
  </si>
  <si>
    <t>Service 13</t>
  </si>
  <si>
    <t>Service 14</t>
  </si>
  <si>
    <t>Service 15</t>
  </si>
  <si>
    <t>Service 16</t>
  </si>
  <si>
    <t>Service 17</t>
  </si>
  <si>
    <t>Service 18</t>
  </si>
  <si>
    <t>Service 19</t>
  </si>
  <si>
    <t>Service 20</t>
  </si>
  <si>
    <t>Service 21</t>
  </si>
  <si>
    <t>Service 22</t>
  </si>
  <si>
    <t>Service 23</t>
  </si>
  <si>
    <t>Service 24</t>
  </si>
  <si>
    <t>Service 25</t>
  </si>
  <si>
    <t>Service #12</t>
  </si>
  <si>
    <t>Service #13</t>
  </si>
  <si>
    <t>Service #14</t>
  </si>
  <si>
    <t>Service #15</t>
  </si>
  <si>
    <t>Service #16</t>
  </si>
  <si>
    <t>Service #17</t>
  </si>
  <si>
    <t>Service #18</t>
  </si>
  <si>
    <t>Service #19</t>
  </si>
  <si>
    <t>Service #20</t>
  </si>
  <si>
    <t>Service #21</t>
  </si>
  <si>
    <t>Service #22</t>
  </si>
  <si>
    <t>Service #23</t>
  </si>
  <si>
    <t>Service #24</t>
  </si>
  <si>
    <t>Service #25</t>
  </si>
  <si>
    <t xml:space="preserve">Service #19 </t>
  </si>
  <si>
    <t>Volume Projections of Good or Service:</t>
  </si>
  <si>
    <t>Total Number of Units Per Year (From Volume Projections Worksheet)</t>
  </si>
  <si>
    <t>All UTHealh Users</t>
  </si>
  <si>
    <t>UTSystem Institutions</t>
  </si>
  <si>
    <t>FY 2021</t>
  </si>
  <si>
    <t>Service Center Fund #:</t>
  </si>
  <si>
    <t>UTHealth</t>
  </si>
  <si>
    <t>UT System/ In Network</t>
  </si>
  <si>
    <t>F&amp;A</t>
  </si>
  <si>
    <t>* internal rate per MOU</t>
  </si>
  <si>
    <t>Depreciation* (From Equipment Depreciation Worksheet)</t>
  </si>
  <si>
    <t>UTSystem / In Network</t>
  </si>
  <si>
    <t>UUID #</t>
  </si>
  <si>
    <t>ID (Tag) #</t>
  </si>
  <si>
    <t>Materials &amp; Supplies</t>
  </si>
  <si>
    <t>Cost of Goods Sold</t>
  </si>
  <si>
    <t>Communications</t>
  </si>
  <si>
    <t>Utilities</t>
  </si>
  <si>
    <t>Printing &amp; Reproduction</t>
  </si>
  <si>
    <t>Scholarships &amp; Fellowships</t>
  </si>
  <si>
    <t>Bad Debt Expense</t>
  </si>
  <si>
    <t>Operating Expenses Other</t>
  </si>
  <si>
    <t>Professional Fees &amp; Services</t>
  </si>
  <si>
    <t>Other Contracted Services</t>
  </si>
  <si>
    <t>Travel Expenses</t>
  </si>
  <si>
    <t xml:space="preserve">Rentals &amp; Leases </t>
  </si>
  <si>
    <t>d = a + b + c</t>
  </si>
  <si>
    <t>Location</t>
  </si>
  <si>
    <t xml:space="preserve">Calculated Cost per unit (minus equipment depreciation): </t>
  </si>
  <si>
    <t>Total Direct Operating Costs / NO depreciation</t>
  </si>
  <si>
    <t>d2 = a + b</t>
  </si>
  <si>
    <t>h = g / d2</t>
  </si>
  <si>
    <t>% of Allowable Overhead to Total Direct Operating Costs/ ND</t>
  </si>
  <si>
    <t>Administrative Overhead Allocation/ND</t>
  </si>
  <si>
    <t>Total Allowable Costs/ND</t>
  </si>
  <si>
    <t>i2 = d2 x h2</t>
  </si>
  <si>
    <t xml:space="preserve">j2 = d2 + i2 </t>
  </si>
  <si>
    <t>Cost Per Unit:/ No Depreciation</t>
  </si>
  <si>
    <t>l2 = j2 / k2</t>
  </si>
  <si>
    <t>Source of funds for Purchase</t>
  </si>
  <si>
    <t xml:space="preserve">This tab is for purchased equpiment only. If you are leasing your equipment, please enter the expense on tab 3 Other Direct Expenses </t>
  </si>
  <si>
    <t>* recommended increase of 30% for non-profit exernal to help recover F&amp;A</t>
  </si>
  <si>
    <t>UT System/ In Network (From Proposed Rate(s) Worksheet)</t>
  </si>
  <si>
    <t>UT System/ In Network (From Volume Projections Worksheet)</t>
  </si>
  <si>
    <t>FY 2022</t>
  </si>
  <si>
    <t xml:space="preserve">SOURCE: </t>
  </si>
  <si>
    <t xml:space="preserve">AMOUNT: </t>
  </si>
  <si>
    <t>DURATION:</t>
  </si>
  <si>
    <t xml:space="preserve">DESCRIPTION: </t>
  </si>
  <si>
    <t>Maintenance &amp; Repair</t>
  </si>
  <si>
    <t>(1) Full name, title, annual salary and fringe rate for each individual related to the service center</t>
  </si>
  <si>
    <t>- Determine your unit of measure for each service (ex. per hour or per sample)</t>
  </si>
  <si>
    <t>- Estimate the volume of services by users (both internal and external) so the appropriate rates can be applied to each type of user in future tabs.</t>
  </si>
  <si>
    <t>- In the event that you want to input rates different than the system calculated, please input into each corresponding service under "Charge Per Unit"</t>
  </si>
  <si>
    <t>FY 2020 Total</t>
  </si>
  <si>
    <t>FY 2020 Lagged</t>
  </si>
  <si>
    <t>FY 2023</t>
  </si>
  <si>
    <t>FY 2024</t>
  </si>
  <si>
    <t xml:space="preserve">- Enter Logevity pay for any facility staff members as a non-service specific or overhead costs to operate the service center.  </t>
  </si>
  <si>
    <t>Fringe Rate/ Benefit Tiers</t>
  </si>
  <si>
    <t>Check Total Must Equal 100% Effort</t>
  </si>
  <si>
    <t>Fiscal 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</si>
</sst>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mm/dd/yy;@"/>
    <numFmt numFmtId="169" formatCode="&quot;$&quot;#,##0"/>
  </numFmts>
  <fonts count="50" x14ac:knownFonts="1">
    <font>
      <sz val="10"/>
      <name val="Arial"/>
    </font>
    <font>
      <sz val="11"/>
      <color theme="1"/>
      <name val="Calibri"/>
      <family val="2"/>
      <scheme val="minor"/>
    </font>
    <font>
      <sz val="10"/>
      <name val="Arial"/>
      <family val="2"/>
    </font>
    <font>
      <b/>
      <sz val="10"/>
      <name val="Arial"/>
      <family val="2"/>
    </font>
    <font>
      <sz val="10"/>
      <name val="Arial"/>
      <family val="2"/>
    </font>
    <font>
      <sz val="9"/>
      <name val="Arial"/>
      <family val="2"/>
    </font>
    <font>
      <sz val="8"/>
      <name val="Tahoma"/>
      <family val="2"/>
    </font>
    <font>
      <sz val="10"/>
      <name val="Tahoma"/>
      <family val="2"/>
    </font>
    <font>
      <b/>
      <sz val="10"/>
      <name val="Tahoma"/>
      <family val="2"/>
    </font>
    <font>
      <sz val="11"/>
      <name val="Tahoma"/>
      <family val="2"/>
    </font>
    <font>
      <b/>
      <sz val="22"/>
      <name val="Palatino Linotype"/>
      <family val="1"/>
    </font>
    <font>
      <sz val="14"/>
      <name val="Tahoma"/>
      <family val="2"/>
    </font>
    <font>
      <b/>
      <sz val="11"/>
      <name val="Tahoma"/>
      <family val="2"/>
    </font>
    <font>
      <b/>
      <sz val="12"/>
      <name val="Tahoma"/>
      <family val="2"/>
    </font>
    <font>
      <b/>
      <sz val="8"/>
      <name val="Arial"/>
      <family val="2"/>
    </font>
    <font>
      <u/>
      <sz val="10"/>
      <name val="Arial"/>
      <family val="2"/>
    </font>
    <font>
      <sz val="10"/>
      <name val="Arial"/>
      <family val="2"/>
    </font>
    <font>
      <sz val="8"/>
      <name val="Arial"/>
      <family val="2"/>
    </font>
    <font>
      <sz val="11"/>
      <name val="Arial"/>
      <family val="2"/>
    </font>
    <font>
      <sz val="9"/>
      <color indexed="81"/>
      <name val="Tahoma"/>
      <family val="2"/>
    </font>
    <font>
      <b/>
      <sz val="9"/>
      <color indexed="81"/>
      <name val="Tahoma"/>
      <family val="2"/>
    </font>
    <font>
      <b/>
      <sz val="14"/>
      <name val="Arial"/>
      <family val="2"/>
    </font>
    <font>
      <b/>
      <sz val="12"/>
      <name val="Arial"/>
      <family val="2"/>
    </font>
    <font>
      <sz val="12"/>
      <name val="Arial"/>
      <family val="2"/>
    </font>
    <font>
      <b/>
      <sz val="22"/>
      <name val="Arial"/>
      <family val="2"/>
    </font>
    <font>
      <sz val="14"/>
      <name val="Arial"/>
      <family val="2"/>
    </font>
    <font>
      <sz val="8"/>
      <color indexed="23"/>
      <name val="Arial"/>
      <family val="2"/>
    </font>
    <font>
      <b/>
      <sz val="9"/>
      <name val="Arial"/>
      <family val="2"/>
    </font>
    <font>
      <u/>
      <sz val="10"/>
      <color theme="10"/>
      <name val="Arial"/>
      <family val="2"/>
    </font>
    <font>
      <b/>
      <u/>
      <sz val="10"/>
      <name val="Arial"/>
      <family val="2"/>
    </font>
    <font>
      <sz val="8"/>
      <color indexed="55"/>
      <name val="Arial"/>
      <family val="2"/>
    </font>
    <font>
      <b/>
      <sz val="11"/>
      <name val="Arial"/>
      <family val="2"/>
    </font>
    <font>
      <b/>
      <sz val="8"/>
      <color indexed="55"/>
      <name val="Arial"/>
      <family val="2"/>
    </font>
    <font>
      <sz val="10"/>
      <color indexed="23"/>
      <name val="Arial"/>
      <family val="2"/>
    </font>
    <font>
      <b/>
      <u/>
      <sz val="12"/>
      <name val="Arial"/>
      <family val="2"/>
    </font>
    <font>
      <b/>
      <sz val="8"/>
      <color indexed="23"/>
      <name val="Arial"/>
      <family val="2"/>
    </font>
    <font>
      <b/>
      <sz val="10"/>
      <color rgb="FFFF0000"/>
      <name val="Arial"/>
      <family val="2"/>
    </font>
    <font>
      <sz val="10"/>
      <color rgb="FFFF0000"/>
      <name val="Arial"/>
      <family val="2"/>
    </font>
    <font>
      <sz val="9"/>
      <color theme="1"/>
      <name val="Arial"/>
      <family val="2"/>
    </font>
    <font>
      <b/>
      <sz val="10"/>
      <color rgb="FFFF0000"/>
      <name val="Arial"/>
      <family val="2"/>
    </font>
    <font>
      <sz val="10"/>
      <color rgb="FFFF0000"/>
      <name val="Arial"/>
      <family val="2"/>
    </font>
    <font>
      <i/>
      <sz val="10"/>
      <name val="Arial"/>
      <family val="2"/>
    </font>
    <font>
      <b/>
      <i/>
      <sz val="10"/>
      <name val="Arial"/>
      <family val="2"/>
    </font>
    <font>
      <b/>
      <sz val="9"/>
      <color theme="3"/>
      <name val="Arial"/>
      <family val="2"/>
    </font>
    <font>
      <b/>
      <i/>
      <sz val="8"/>
      <name val="Arial"/>
      <family val="2"/>
    </font>
    <font>
      <i/>
      <sz val="8"/>
      <name val="Arial"/>
      <family val="2"/>
    </font>
    <font>
      <b/>
      <sz val="11"/>
      <name val="Calibri"/>
      <family val="2"/>
      <scheme val="minor"/>
    </font>
    <font>
      <sz val="11"/>
      <name val="Calibri"/>
      <family val="2"/>
      <scheme val="minor"/>
    </font>
    <font>
      <b/>
      <u/>
      <sz val="11"/>
      <name val="Calibri"/>
      <family val="2"/>
      <scheme val="minor"/>
    </font>
    <font>
      <u/>
      <sz val="10"/>
      <color theme="10"/>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7">
    <border>
      <left/>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right style="thin">
        <color auto="1"/>
      </right>
      <top style="medium">
        <color auto="1"/>
      </top>
      <bottom style="medium">
        <color auto="1"/>
      </bottom>
      <diagonal/>
    </border>
    <border>
      <left style="thin">
        <color auto="1"/>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indexed="64"/>
      </bottom>
      <diagonal/>
    </border>
  </borders>
  <cellStyleXfs count="21">
    <xf numFmtId="0" fontId="0" fillId="0" borderId="0"/>
    <xf numFmtId="43" fontId="2"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 fillId="0" borderId="0" applyFont="0" applyFill="0" applyBorder="0" applyAlignment="0" applyProtection="0"/>
    <xf numFmtId="0" fontId="2" fillId="0" borderId="0"/>
    <xf numFmtId="0" fontId="28" fillId="0" borderId="0" applyNumberFormat="0" applyFill="0" applyBorder="0" applyAlignment="0" applyProtection="0">
      <alignment vertical="top"/>
      <protection locked="0"/>
    </xf>
    <xf numFmtId="0" fontId="1" fillId="0" borderId="0"/>
  </cellStyleXfs>
  <cellXfs count="517">
    <xf numFmtId="0" fontId="0" fillId="0" borderId="0" xfId="0"/>
    <xf numFmtId="0" fontId="3" fillId="0" borderId="0" xfId="0" applyFont="1"/>
    <xf numFmtId="0" fontId="3" fillId="0" borderId="0" xfId="0" applyFont="1" applyBorder="1"/>
    <xf numFmtId="165" fontId="2" fillId="0" borderId="0" xfId="1" applyNumberFormat="1"/>
    <xf numFmtId="0" fontId="7" fillId="0" borderId="0" xfId="0" applyFont="1"/>
    <xf numFmtId="0" fontId="7" fillId="0" borderId="0" xfId="0" applyFont="1" applyBorder="1"/>
    <xf numFmtId="0" fontId="7" fillId="0" borderId="2" xfId="0" applyFont="1" applyBorder="1"/>
    <xf numFmtId="0" fontId="7" fillId="0" borderId="3" xfId="0" applyFont="1" applyBorder="1"/>
    <xf numFmtId="0" fontId="6" fillId="0" borderId="0" xfId="0" applyFont="1"/>
    <xf numFmtId="0" fontId="9" fillId="0" borderId="0" xfId="0" applyFont="1"/>
    <xf numFmtId="0" fontId="10" fillId="0" borderId="0" xfId="0" applyFont="1" applyAlignment="1">
      <alignment horizontal="center"/>
    </xf>
    <xf numFmtId="0" fontId="11" fillId="0" borderId="0" xfId="0" applyFont="1" applyAlignment="1">
      <alignment horizontal="center"/>
    </xf>
    <xf numFmtId="0" fontId="11" fillId="0" borderId="0" xfId="0" applyFont="1"/>
    <xf numFmtId="0" fontId="12" fillId="0" borderId="0" xfId="0" applyFont="1"/>
    <xf numFmtId="0" fontId="13" fillId="0" borderId="0" xfId="0" applyFont="1"/>
    <xf numFmtId="165" fontId="7" fillId="0" borderId="0" xfId="1" applyNumberFormat="1" applyFont="1"/>
    <xf numFmtId="165" fontId="7" fillId="0" borderId="2" xfId="1" applyNumberFormat="1" applyFont="1" applyBorder="1"/>
    <xf numFmtId="165" fontId="7" fillId="0" borderId="3" xfId="1" applyNumberFormat="1" applyFont="1" applyBorder="1"/>
    <xf numFmtId="165" fontId="9" fillId="0" borderId="4" xfId="1" applyNumberFormat="1" applyFont="1" applyBorder="1" applyAlignment="1">
      <alignment horizontal="center"/>
    </xf>
    <xf numFmtId="0" fontId="9" fillId="0" borderId="5" xfId="0" applyFont="1" applyBorder="1" applyAlignment="1">
      <alignment horizontal="center"/>
    </xf>
    <xf numFmtId="165" fontId="9" fillId="0" borderId="6" xfId="1" applyNumberFormat="1" applyFont="1" applyBorder="1" applyAlignment="1">
      <alignment horizontal="center"/>
    </xf>
    <xf numFmtId="165" fontId="7" fillId="0" borderId="7" xfId="1" applyNumberFormat="1" applyFont="1" applyBorder="1"/>
    <xf numFmtId="165" fontId="7" fillId="0" borderId="8" xfId="1" applyNumberFormat="1" applyFont="1" applyBorder="1"/>
    <xf numFmtId="165" fontId="7" fillId="0" borderId="4" xfId="1" applyNumberFormat="1" applyFont="1" applyBorder="1"/>
    <xf numFmtId="165" fontId="7" fillId="0" borderId="6" xfId="1" applyNumberFormat="1" applyFont="1" applyBorder="1"/>
    <xf numFmtId="165" fontId="7" fillId="0" borderId="9" xfId="1" applyNumberFormat="1" applyFont="1" applyBorder="1"/>
    <xf numFmtId="165" fontId="7" fillId="0" borderId="10" xfId="1" applyNumberFormat="1" applyFont="1" applyBorder="1"/>
    <xf numFmtId="9" fontId="7" fillId="0" borderId="7" xfId="17" applyFont="1" applyBorder="1"/>
    <xf numFmtId="9" fontId="7" fillId="0" borderId="8" xfId="17" applyFont="1" applyBorder="1"/>
    <xf numFmtId="165" fontId="7" fillId="0" borderId="11" xfId="1" applyNumberFormat="1" applyFont="1" applyBorder="1"/>
    <xf numFmtId="165" fontId="7" fillId="0" borderId="1" xfId="1" applyNumberFormat="1" applyFont="1" applyBorder="1"/>
    <xf numFmtId="0" fontId="15" fillId="0" borderId="0" xfId="0" applyFont="1"/>
    <xf numFmtId="0" fontId="18" fillId="0" borderId="0" xfId="0" applyFont="1"/>
    <xf numFmtId="41" fontId="17" fillId="0" borderId="2" xfId="1" applyNumberFormat="1" applyFont="1" applyFill="1" applyBorder="1"/>
    <xf numFmtId="41" fontId="17" fillId="0" borderId="8" xfId="1" applyNumberFormat="1" applyFont="1" applyBorder="1"/>
    <xf numFmtId="41" fontId="3" fillId="0" borderId="0" xfId="0" applyNumberFormat="1" applyFont="1" applyAlignment="1">
      <alignment horizontal="center"/>
    </xf>
    <xf numFmtId="43" fontId="3" fillId="0" borderId="5" xfId="1" applyFont="1" applyBorder="1"/>
    <xf numFmtId="41" fontId="3" fillId="0" borderId="8" xfId="1" applyNumberFormat="1" applyFont="1" applyBorder="1"/>
    <xf numFmtId="41" fontId="3" fillId="0" borderId="12" xfId="1" applyNumberFormat="1" applyFont="1" applyBorder="1"/>
    <xf numFmtId="0" fontId="23" fillId="0" borderId="0" xfId="0" applyFont="1"/>
    <xf numFmtId="0" fontId="2" fillId="0" borderId="0" xfId="0" applyFont="1" applyBorder="1"/>
    <xf numFmtId="0" fontId="2" fillId="0" borderId="0" xfId="0" applyFont="1" applyAlignment="1">
      <alignment horizontal="center"/>
    </xf>
    <xf numFmtId="0" fontId="2" fillId="0" borderId="0" xfId="0" applyFont="1"/>
    <xf numFmtId="0" fontId="25" fillId="0" borderId="0" xfId="0" applyFont="1"/>
    <xf numFmtId="0" fontId="2" fillId="0" borderId="0" xfId="0" applyFont="1" applyAlignment="1"/>
    <xf numFmtId="0" fontId="2" fillId="4" borderId="0" xfId="0" applyFont="1" applyFill="1" applyAlignment="1">
      <alignment horizontal="center"/>
    </xf>
    <xf numFmtId="0" fontId="25" fillId="0" borderId="14" xfId="0" applyFont="1" applyBorder="1" applyAlignment="1">
      <alignment horizontal="center"/>
    </xf>
    <xf numFmtId="0" fontId="14" fillId="4" borderId="37" xfId="0" applyFont="1" applyFill="1" applyBorder="1" applyAlignment="1">
      <alignment horizontal="center" wrapText="1"/>
    </xf>
    <xf numFmtId="0" fontId="17" fillId="0" borderId="7" xfId="0" applyFont="1" applyBorder="1"/>
    <xf numFmtId="49" fontId="17" fillId="0" borderId="0" xfId="0" applyNumberFormat="1" applyFont="1" applyBorder="1" applyAlignment="1">
      <alignment horizontal="center"/>
    </xf>
    <xf numFmtId="0" fontId="17" fillId="0" borderId="0" xfId="0" applyFont="1" applyBorder="1" applyAlignment="1">
      <alignment horizontal="center"/>
    </xf>
    <xf numFmtId="14" fontId="17" fillId="0" borderId="0" xfId="0" applyNumberFormat="1" applyFont="1" applyBorder="1" applyAlignment="1">
      <alignment horizontal="center"/>
    </xf>
    <xf numFmtId="43" fontId="17" fillId="0" borderId="7" xfId="1" applyFont="1" applyBorder="1"/>
    <xf numFmtId="43" fontId="17" fillId="0" borderId="0" xfId="1" applyFont="1" applyBorder="1"/>
    <xf numFmtId="9" fontId="17" fillId="0" borderId="8" xfId="17" applyFont="1" applyBorder="1"/>
    <xf numFmtId="9" fontId="17" fillId="0" borderId="7" xfId="17" applyFont="1" applyBorder="1"/>
    <xf numFmtId="9" fontId="17" fillId="0" borderId="0" xfId="17" applyFont="1" applyBorder="1"/>
    <xf numFmtId="0" fontId="17" fillId="0" borderId="0" xfId="0" applyFont="1"/>
    <xf numFmtId="0" fontId="17" fillId="0" borderId="11" xfId="0" applyFont="1" applyBorder="1"/>
    <xf numFmtId="49" fontId="17" fillId="0" borderId="2" xfId="0" applyNumberFormat="1" applyFont="1" applyBorder="1" applyAlignment="1">
      <alignment horizontal="center"/>
    </xf>
    <xf numFmtId="49" fontId="17" fillId="0" borderId="2" xfId="0" quotePrefix="1" applyNumberFormat="1" applyFont="1" applyBorder="1" applyAlignment="1">
      <alignment horizontal="center"/>
    </xf>
    <xf numFmtId="0" fontId="17" fillId="0" borderId="2" xfId="0" applyFont="1" applyBorder="1" applyAlignment="1">
      <alignment horizontal="center"/>
    </xf>
    <xf numFmtId="14" fontId="17" fillId="0" borderId="2" xfId="0" applyNumberFormat="1" applyFont="1" applyBorder="1" applyAlignment="1">
      <alignment horizontal="center"/>
    </xf>
    <xf numFmtId="41" fontId="17" fillId="0" borderId="11" xfId="1" applyNumberFormat="1" applyFont="1" applyBorder="1"/>
    <xf numFmtId="41" fontId="17" fillId="0" borderId="2" xfId="1" applyNumberFormat="1" applyFont="1" applyBorder="1"/>
    <xf numFmtId="43" fontId="17" fillId="0" borderId="2" xfId="1" applyFont="1" applyBorder="1"/>
    <xf numFmtId="9" fontId="17" fillId="0" borderId="1" xfId="17" applyFont="1" applyBorder="1"/>
    <xf numFmtId="9" fontId="17" fillId="0" borderId="2" xfId="17" applyFont="1" applyBorder="1"/>
    <xf numFmtId="9" fontId="27" fillId="3" borderId="21" xfId="17" applyFont="1" applyFill="1" applyBorder="1"/>
    <xf numFmtId="41" fontId="2" fillId="0" borderId="7" xfId="1" applyNumberFormat="1" applyFont="1" applyBorder="1"/>
    <xf numFmtId="41" fontId="2" fillId="0" borderId="0" xfId="1" applyNumberFormat="1" applyFont="1" applyBorder="1"/>
    <xf numFmtId="9" fontId="17" fillId="0" borderId="8" xfId="17" applyNumberFormat="1" applyFont="1" applyBorder="1"/>
    <xf numFmtId="0" fontId="2" fillId="0" borderId="8" xfId="0" applyFont="1" applyBorder="1" applyProtection="1">
      <protection locked="0"/>
    </xf>
    <xf numFmtId="41" fontId="2" fillId="0" borderId="17" xfId="1" applyNumberFormat="1" applyFont="1" applyBorder="1"/>
    <xf numFmtId="41" fontId="2" fillId="0" borderId="18" xfId="1" applyNumberFormat="1" applyFont="1" applyBorder="1"/>
    <xf numFmtId="0" fontId="2" fillId="0" borderId="1" xfId="0" applyFont="1" applyBorder="1" applyProtection="1">
      <protection locked="0"/>
    </xf>
    <xf numFmtId="43" fontId="2" fillId="0" borderId="5" xfId="1" applyFont="1" applyBorder="1"/>
    <xf numFmtId="41" fontId="2" fillId="0" borderId="15" xfId="1" applyNumberFormat="1" applyFont="1" applyBorder="1"/>
    <xf numFmtId="43" fontId="2" fillId="0" borderId="1" xfId="1" applyFont="1" applyBorder="1"/>
    <xf numFmtId="41" fontId="2" fillId="0" borderId="3" xfId="1" applyNumberFormat="1" applyFont="1" applyBorder="1"/>
    <xf numFmtId="0" fontId="2" fillId="0" borderId="1" xfId="0" applyFont="1" applyBorder="1"/>
    <xf numFmtId="0" fontId="2" fillId="0" borderId="12" xfId="0" applyFont="1" applyBorder="1"/>
    <xf numFmtId="0" fontId="25" fillId="0" borderId="0" xfId="0" applyFont="1" applyAlignment="1">
      <alignment horizontal="center"/>
    </xf>
    <xf numFmtId="0" fontId="14" fillId="0" borderId="0" xfId="0" applyFont="1" applyBorder="1" applyAlignment="1">
      <alignment horizontal="center"/>
    </xf>
    <xf numFmtId="0" fontId="24" fillId="0" borderId="0" xfId="0" applyFont="1" applyAlignment="1">
      <alignment horizontal="center"/>
    </xf>
    <xf numFmtId="14" fontId="18" fillId="0" borderId="0" xfId="0" applyNumberFormat="1" applyFont="1" applyFill="1" applyBorder="1" applyAlignment="1" applyProtection="1">
      <protection locked="0"/>
    </xf>
    <xf numFmtId="0" fontId="18" fillId="0" borderId="0" xfId="0" applyFont="1" applyBorder="1"/>
    <xf numFmtId="14" fontId="18" fillId="0" borderId="0" xfId="0" applyNumberFormat="1" applyFont="1" applyBorder="1"/>
    <xf numFmtId="14" fontId="18" fillId="0" borderId="0" xfId="0" applyNumberFormat="1" applyFont="1" applyFill="1" applyBorder="1" applyAlignment="1" applyProtection="1">
      <alignment horizontal="center"/>
      <protection locked="0"/>
    </xf>
    <xf numFmtId="0" fontId="18" fillId="0" borderId="0" xfId="0" applyFont="1" applyAlignment="1">
      <alignment horizontal="center"/>
    </xf>
    <xf numFmtId="41" fontId="2" fillId="0" borderId="0" xfId="0" applyNumberFormat="1" applyFont="1" applyBorder="1"/>
    <xf numFmtId="41" fontId="2" fillId="0" borderId="8" xfId="0" applyNumberFormat="1" applyFont="1" applyBorder="1"/>
    <xf numFmtId="41" fontId="2" fillId="0" borderId="1" xfId="0" applyNumberFormat="1" applyFont="1" applyBorder="1"/>
    <xf numFmtId="0" fontId="2" fillId="0" borderId="17" xfId="0" applyFont="1" applyFill="1" applyBorder="1"/>
    <xf numFmtId="41" fontId="2" fillId="4" borderId="0" xfId="0" applyNumberFormat="1" applyFont="1" applyFill="1" applyBorder="1" applyAlignment="1">
      <alignment horizontal="center"/>
    </xf>
    <xf numFmtId="0" fontId="2" fillId="0" borderId="0" xfId="0" applyFont="1" applyFill="1"/>
    <xf numFmtId="0" fontId="3" fillId="0" borderId="30" xfId="0" applyFont="1" applyBorder="1"/>
    <xf numFmtId="41" fontId="3" fillId="0" borderId="30" xfId="0" applyNumberFormat="1" applyFont="1" applyBorder="1"/>
    <xf numFmtId="166" fontId="18" fillId="0" borderId="0" xfId="17" applyNumberFormat="1" applyFont="1"/>
    <xf numFmtId="0" fontId="3" fillId="0" borderId="0" xfId="0" applyFont="1" applyAlignment="1">
      <alignment horizontal="center"/>
    </xf>
    <xf numFmtId="10" fontId="2" fillId="0" borderId="0" xfId="17" applyNumberFormat="1" applyFont="1" applyAlignment="1">
      <alignment horizontal="center"/>
    </xf>
    <xf numFmtId="9" fontId="2" fillId="0" borderId="0" xfId="17" applyFont="1" applyAlignment="1">
      <alignment horizontal="center"/>
    </xf>
    <xf numFmtId="0" fontId="2" fillId="0" borderId="0" xfId="0" applyFont="1" applyBorder="1" applyAlignment="1">
      <alignment horizontal="center"/>
    </xf>
    <xf numFmtId="9" fontId="2" fillId="0" borderId="0" xfId="17" applyFont="1" applyBorder="1"/>
    <xf numFmtId="43" fontId="2" fillId="0" borderId="0" xfId="1" applyFont="1" applyBorder="1"/>
    <xf numFmtId="9" fontId="2" fillId="0" borderId="8" xfId="17" applyFont="1" applyBorder="1"/>
    <xf numFmtId="41" fontId="2" fillId="0" borderId="11" xfId="1" applyNumberFormat="1" applyFont="1" applyBorder="1"/>
    <xf numFmtId="41" fontId="2" fillId="0" borderId="2" xfId="1" applyNumberFormat="1" applyFont="1" applyBorder="1"/>
    <xf numFmtId="41" fontId="2" fillId="0" borderId="1" xfId="1" applyNumberFormat="1" applyFont="1" applyBorder="1"/>
    <xf numFmtId="9" fontId="3" fillId="3" borderId="21" xfId="17" applyFont="1" applyFill="1" applyBorder="1"/>
    <xf numFmtId="41" fontId="2" fillId="0" borderId="0" xfId="1" applyNumberFormat="1" applyFont="1" applyFill="1" applyBorder="1"/>
    <xf numFmtId="0" fontId="2" fillId="0" borderId="18" xfId="0" applyFont="1" applyBorder="1" applyProtection="1">
      <protection locked="0"/>
    </xf>
    <xf numFmtId="41" fontId="2" fillId="0" borderId="12" xfId="1" applyNumberFormat="1" applyFont="1" applyBorder="1"/>
    <xf numFmtId="0" fontId="2" fillId="0" borderId="0" xfId="0" applyFont="1" applyBorder="1" applyProtection="1">
      <protection locked="0"/>
    </xf>
    <xf numFmtId="0" fontId="3" fillId="0" borderId="0" xfId="0" applyFont="1" applyBorder="1" applyAlignment="1">
      <alignment horizontal="center"/>
    </xf>
    <xf numFmtId="0" fontId="29" fillId="0" borderId="0" xfId="0" applyFont="1"/>
    <xf numFmtId="0" fontId="3" fillId="0" borderId="14" xfId="0" applyFont="1" applyBorder="1" applyAlignment="1">
      <alignment horizontal="center"/>
    </xf>
    <xf numFmtId="0" fontId="21" fillId="0" borderId="0" xfId="0" applyFont="1" applyAlignment="1">
      <alignment horizontal="center"/>
    </xf>
    <xf numFmtId="0" fontId="25" fillId="0" borderId="0" xfId="0" applyFont="1" applyFill="1" applyAlignment="1">
      <alignment horizontal="center"/>
    </xf>
    <xf numFmtId="0" fontId="3" fillId="0" borderId="0" xfId="0" applyFont="1" applyAlignment="1">
      <alignment horizontal="left"/>
    </xf>
    <xf numFmtId="0" fontId="25" fillId="0" borderId="0" xfId="0" applyFont="1" applyBorder="1" applyAlignment="1">
      <alignment horizontal="center"/>
    </xf>
    <xf numFmtId="0" fontId="14" fillId="4" borderId="23" xfId="0" applyFont="1" applyFill="1" applyBorder="1" applyAlignment="1">
      <alignment horizontal="center" wrapText="1"/>
    </xf>
    <xf numFmtId="41" fontId="17" fillId="0" borderId="0" xfId="1" applyNumberFormat="1" applyFont="1" applyBorder="1"/>
    <xf numFmtId="41" fontId="17" fillId="0" borderId="7" xfId="1" applyNumberFormat="1" applyFont="1" applyBorder="1"/>
    <xf numFmtId="9" fontId="27" fillId="3" borderId="22" xfId="17" applyFont="1" applyFill="1" applyBorder="1"/>
    <xf numFmtId="0" fontId="2" fillId="0" borderId="8" xfId="0" applyFont="1" applyBorder="1" applyAlignment="1" applyProtection="1">
      <alignment horizontal="left"/>
      <protection locked="0"/>
    </xf>
    <xf numFmtId="41" fontId="3" fillId="0" borderId="30" xfId="1" applyNumberFormat="1" applyFont="1" applyBorder="1"/>
    <xf numFmtId="41" fontId="2" fillId="0" borderId="3" xfId="1" applyNumberFormat="1" applyFont="1" applyFill="1" applyBorder="1"/>
    <xf numFmtId="0" fontId="3" fillId="4" borderId="46" xfId="0" applyFont="1" applyFill="1" applyBorder="1" applyAlignment="1">
      <alignment horizontal="center"/>
    </xf>
    <xf numFmtId="0" fontId="26" fillId="0" borderId="8" xfId="0" applyFont="1" applyBorder="1"/>
    <xf numFmtId="41" fontId="14" fillId="0" borderId="8" xfId="1" applyNumberFormat="1" applyFont="1" applyBorder="1"/>
    <xf numFmtId="0" fontId="26" fillId="0" borderId="1" xfId="0" applyFont="1" applyBorder="1"/>
    <xf numFmtId="0" fontId="3" fillId="0" borderId="0" xfId="0" applyFont="1" applyBorder="1" applyAlignment="1"/>
    <xf numFmtId="0" fontId="3" fillId="0" borderId="2" xfId="0" applyFont="1" applyBorder="1" applyAlignment="1">
      <alignment horizontal="center"/>
    </xf>
    <xf numFmtId="0" fontId="31" fillId="0" borderId="0" xfId="0" applyFont="1" applyAlignment="1"/>
    <xf numFmtId="0" fontId="2" fillId="0" borderId="0" xfId="0" applyFont="1" applyBorder="1" applyAlignment="1">
      <alignment horizontal="center" wrapText="1"/>
    </xf>
    <xf numFmtId="0" fontId="3" fillId="0" borderId="7" xfId="0" applyFont="1" applyBorder="1" applyAlignment="1">
      <alignment horizontal="center"/>
    </xf>
    <xf numFmtId="0" fontId="3" fillId="0" borderId="0" xfId="0" applyFont="1" applyBorder="1" applyAlignment="1">
      <alignment horizontal="center" wrapText="1"/>
    </xf>
    <xf numFmtId="0" fontId="30" fillId="0" borderId="0" xfId="0" applyFont="1" applyBorder="1" applyAlignment="1">
      <alignment horizontal="center" wrapText="1"/>
    </xf>
    <xf numFmtId="0" fontId="2" fillId="0" borderId="7" xfId="0" applyFont="1" applyBorder="1" applyAlignment="1">
      <alignment horizontal="center"/>
    </xf>
    <xf numFmtId="9" fontId="30" fillId="0" borderId="0" xfId="17" applyFont="1" applyBorder="1"/>
    <xf numFmtId="0" fontId="17" fillId="0" borderId="0" xfId="0" applyFont="1" applyBorder="1"/>
    <xf numFmtId="41" fontId="17" fillId="0" borderId="15" xfId="1" applyNumberFormat="1" applyFont="1" applyBorder="1"/>
    <xf numFmtId="41" fontId="17" fillId="0" borderId="3" xfId="1" applyNumberFormat="1" applyFont="1" applyBorder="1"/>
    <xf numFmtId="41" fontId="2" fillId="0" borderId="7" xfId="0" applyNumberFormat="1" applyFont="1" applyBorder="1"/>
    <xf numFmtId="43" fontId="26" fillId="0" borderId="0" xfId="1" applyFont="1" applyBorder="1"/>
    <xf numFmtId="43" fontId="17" fillId="0" borderId="0" xfId="1" applyFont="1" applyFill="1" applyBorder="1"/>
    <xf numFmtId="41" fontId="17" fillId="0" borderId="3" xfId="1" applyNumberFormat="1" applyFont="1" applyFill="1" applyBorder="1"/>
    <xf numFmtId="41" fontId="17" fillId="0" borderId="0" xfId="17" applyNumberFormat="1" applyFont="1" applyBorder="1"/>
    <xf numFmtId="9" fontId="26" fillId="0" borderId="0" xfId="17" applyFont="1" applyBorder="1"/>
    <xf numFmtId="0" fontId="31" fillId="0" borderId="0" xfId="0" applyFont="1" applyBorder="1"/>
    <xf numFmtId="41" fontId="17" fillId="0" borderId="0" xfId="1" applyNumberFormat="1" applyFont="1" applyFill="1" applyBorder="1"/>
    <xf numFmtId="41" fontId="17" fillId="0" borderId="9" xfId="1" applyNumberFormat="1" applyFont="1" applyBorder="1"/>
    <xf numFmtId="41" fontId="17" fillId="0" borderId="16" xfId="1" applyNumberFormat="1" applyFont="1" applyBorder="1"/>
    <xf numFmtId="42" fontId="17" fillId="0" borderId="16" xfId="1" applyNumberFormat="1" applyFont="1" applyBorder="1"/>
    <xf numFmtId="42" fontId="17" fillId="0" borderId="0" xfId="1" applyNumberFormat="1" applyFont="1" applyBorder="1"/>
    <xf numFmtId="0" fontId="3" fillId="0" borderId="8" xfId="0" applyFont="1" applyBorder="1" applyAlignment="1">
      <alignment horizontal="center"/>
    </xf>
    <xf numFmtId="0" fontId="2" fillId="0" borderId="8" xfId="0" applyFont="1" applyBorder="1" applyAlignment="1">
      <alignment horizontal="center"/>
    </xf>
    <xf numFmtId="41" fontId="17" fillId="4" borderId="0" xfId="1" applyNumberFormat="1" applyFont="1" applyFill="1" applyBorder="1"/>
    <xf numFmtId="41" fontId="2" fillId="0" borderId="8" xfId="1" applyNumberFormat="1" applyFont="1" applyBorder="1"/>
    <xf numFmtId="41" fontId="17" fillId="0" borderId="7" xfId="0" applyNumberFormat="1" applyFont="1" applyBorder="1"/>
    <xf numFmtId="41" fontId="17" fillId="0" borderId="8" xfId="0" applyNumberFormat="1" applyFont="1" applyBorder="1"/>
    <xf numFmtId="41" fontId="14" fillId="2" borderId="0" xfId="0" applyNumberFormat="1" applyFont="1" applyFill="1" applyBorder="1"/>
    <xf numFmtId="41" fontId="17" fillId="0" borderId="0" xfId="0" applyNumberFormat="1" applyFont="1" applyBorder="1"/>
    <xf numFmtId="41" fontId="14" fillId="2" borderId="0" xfId="1" applyNumberFormat="1" applyFont="1" applyFill="1" applyBorder="1"/>
    <xf numFmtId="0" fontId="3" fillId="0" borderId="0" xfId="0" applyFont="1" applyBorder="1" applyAlignment="1">
      <alignment horizontal="center" vertical="center" wrapText="1"/>
    </xf>
    <xf numFmtId="10" fontId="2" fillId="0" borderId="0" xfId="0" applyNumberFormat="1" applyFont="1" applyBorder="1" applyAlignment="1">
      <alignment horizontal="center" vertical="center" wrapText="1"/>
    </xf>
    <xf numFmtId="0" fontId="2" fillId="0" borderId="0" xfId="0" applyFont="1" applyFill="1" applyBorder="1"/>
    <xf numFmtId="0" fontId="23" fillId="0" borderId="0" xfId="0" applyFont="1" applyAlignment="1">
      <alignment horizontal="center"/>
    </xf>
    <xf numFmtId="14" fontId="2" fillId="0" borderId="0" xfId="0" applyNumberFormat="1" applyFont="1" applyFill="1" applyBorder="1"/>
    <xf numFmtId="0" fontId="2" fillId="0" borderId="3" xfId="0" applyFont="1" applyBorder="1" applyAlignment="1">
      <alignment horizontal="center" wrapText="1"/>
    </xf>
    <xf numFmtId="0" fontId="5" fillId="0" borderId="0" xfId="0" applyFont="1" applyBorder="1"/>
    <xf numFmtId="41" fontId="14" fillId="0" borderId="7" xfId="1" applyNumberFormat="1" applyFont="1" applyBorder="1"/>
    <xf numFmtId="41" fontId="14" fillId="0" borderId="0" xfId="1" applyNumberFormat="1" applyFont="1" applyBorder="1"/>
    <xf numFmtId="9" fontId="3" fillId="0" borderId="0" xfId="17" applyFont="1" applyBorder="1"/>
    <xf numFmtId="41" fontId="14" fillId="0" borderId="3" xfId="1" applyNumberFormat="1" applyFont="1" applyBorder="1"/>
    <xf numFmtId="9" fontId="32" fillId="0" borderId="0" xfId="17" applyFont="1" applyBorder="1"/>
    <xf numFmtId="41" fontId="17" fillId="0" borderId="8" xfId="17" applyNumberFormat="1" applyFont="1" applyBorder="1"/>
    <xf numFmtId="9" fontId="14" fillId="0" borderId="0" xfId="17" applyFont="1" applyBorder="1"/>
    <xf numFmtId="41" fontId="3" fillId="0" borderId="3" xfId="1" applyNumberFormat="1" applyFont="1" applyBorder="1"/>
    <xf numFmtId="0" fontId="17" fillId="0" borderId="0" xfId="0" applyFont="1" applyFill="1" applyBorder="1"/>
    <xf numFmtId="0" fontId="5" fillId="0" borderId="0" xfId="0" applyFont="1"/>
    <xf numFmtId="43" fontId="33" fillId="0" borderId="0" xfId="1" applyFont="1" applyBorder="1"/>
    <xf numFmtId="43" fontId="26" fillId="0" borderId="0" xfId="0" applyNumberFormat="1" applyFont="1"/>
    <xf numFmtId="0" fontId="2" fillId="0" borderId="0" xfId="10" applyFont="1"/>
    <xf numFmtId="0" fontId="22" fillId="0" borderId="0" xfId="10" applyFont="1" applyAlignment="1">
      <alignment horizontal="center"/>
    </xf>
    <xf numFmtId="14" fontId="2" fillId="0" borderId="0" xfId="10" applyNumberFormat="1" applyFont="1" applyFill="1" applyBorder="1"/>
    <xf numFmtId="0" fontId="34" fillId="0" borderId="0" xfId="10" applyFont="1"/>
    <xf numFmtId="0" fontId="22" fillId="0" borderId="0" xfId="10" applyFont="1"/>
    <xf numFmtId="168" fontId="2" fillId="0" borderId="0" xfId="10" applyNumberFormat="1" applyFont="1"/>
    <xf numFmtId="0" fontId="3" fillId="0" borderId="0" xfId="10" applyFont="1"/>
    <xf numFmtId="9" fontId="2" fillId="0" borderId="0" xfId="17" applyFont="1"/>
    <xf numFmtId="0" fontId="3" fillId="5" borderId="3" xfId="10" applyFont="1" applyFill="1" applyBorder="1"/>
    <xf numFmtId="0" fontId="31" fillId="5" borderId="3" xfId="10" applyFont="1" applyFill="1" applyBorder="1" applyAlignment="1">
      <alignment horizontal="center" wrapText="1"/>
    </xf>
    <xf numFmtId="0" fontId="31" fillId="5" borderId="3" xfId="10" applyFont="1" applyFill="1" applyBorder="1" applyAlignment="1">
      <alignment horizontal="center"/>
    </xf>
    <xf numFmtId="0" fontId="31" fillId="5" borderId="0" xfId="10" applyFont="1" applyFill="1" applyBorder="1" applyAlignment="1">
      <alignment horizontal="center"/>
    </xf>
    <xf numFmtId="0" fontId="31" fillId="0" borderId="0" xfId="10" applyFont="1" applyBorder="1" applyAlignment="1">
      <alignment horizontal="center"/>
    </xf>
    <xf numFmtId="0" fontId="2" fillId="0" borderId="0" xfId="10" applyFont="1" applyAlignment="1">
      <alignment horizontal="left"/>
    </xf>
    <xf numFmtId="42" fontId="2" fillId="5" borderId="0" xfId="10" applyNumberFormat="1" applyFont="1" applyFill="1" applyProtection="1">
      <protection locked="0"/>
    </xf>
    <xf numFmtId="164" fontId="2" fillId="0" borderId="0" xfId="10" applyNumberFormat="1" applyFont="1"/>
    <xf numFmtId="42" fontId="2" fillId="0" borderId="0" xfId="10" applyNumberFormat="1" applyFont="1"/>
    <xf numFmtId="42" fontId="3" fillId="5" borderId="3" xfId="10" applyNumberFormat="1" applyFont="1" applyFill="1" applyBorder="1"/>
    <xf numFmtId="0" fontId="2" fillId="0" borderId="0" xfId="10" applyFont="1" applyBorder="1" applyAlignment="1">
      <alignment horizontal="center"/>
    </xf>
    <xf numFmtId="0" fontId="31" fillId="0" borderId="2" xfId="10" applyFont="1" applyBorder="1" applyAlignment="1">
      <alignment horizontal="center"/>
    </xf>
    <xf numFmtId="41" fontId="2" fillId="5" borderId="0" xfId="10" applyNumberFormat="1" applyFont="1" applyFill="1"/>
    <xf numFmtId="41" fontId="2" fillId="0" borderId="0" xfId="10" applyNumberFormat="1" applyFont="1"/>
    <xf numFmtId="0" fontId="15" fillId="0" borderId="0" xfId="10" applyFont="1"/>
    <xf numFmtId="49" fontId="2" fillId="0" borderId="0" xfId="10" applyNumberFormat="1" applyFont="1" applyFill="1" applyAlignment="1" applyProtection="1">
      <alignment horizontal="left"/>
      <protection locked="0"/>
    </xf>
    <xf numFmtId="0" fontId="3" fillId="0" borderId="3" xfId="10" applyFont="1" applyBorder="1"/>
    <xf numFmtId="42" fontId="3" fillId="0" borderId="3" xfId="10" applyNumberFormat="1" applyFont="1" applyBorder="1"/>
    <xf numFmtId="0" fontId="2" fillId="5" borderId="0" xfId="10" applyFont="1" applyFill="1"/>
    <xf numFmtId="0" fontId="29" fillId="5" borderId="0" xfId="10" applyFont="1" applyFill="1"/>
    <xf numFmtId="0" fontId="2" fillId="0" borderId="0" xfId="10" applyFont="1" applyFill="1" applyProtection="1">
      <protection locked="0"/>
    </xf>
    <xf numFmtId="41" fontId="2" fillId="5" borderId="0" xfId="10" applyNumberFormat="1" applyFont="1" applyFill="1" applyProtection="1">
      <protection locked="0"/>
    </xf>
    <xf numFmtId="42" fontId="3" fillId="0" borderId="0" xfId="10" applyNumberFormat="1" applyFont="1" applyBorder="1"/>
    <xf numFmtId="0" fontId="3" fillId="5" borderId="16" xfId="10" applyFont="1" applyFill="1" applyBorder="1"/>
    <xf numFmtId="42" fontId="3" fillId="5" borderId="16" xfId="10" applyNumberFormat="1" applyFont="1" applyFill="1" applyBorder="1"/>
    <xf numFmtId="42" fontId="2" fillId="0" borderId="0" xfId="10" applyNumberFormat="1" applyFont="1" applyBorder="1"/>
    <xf numFmtId="0" fontId="3" fillId="0" borderId="16" xfId="10" applyFont="1" applyBorder="1"/>
    <xf numFmtId="42" fontId="3" fillId="0" borderId="16" xfId="10" applyNumberFormat="1" applyFont="1" applyBorder="1"/>
    <xf numFmtId="0" fontId="3" fillId="0" borderId="0" xfId="10" applyFont="1" applyBorder="1"/>
    <xf numFmtId="9" fontId="2" fillId="3" borderId="8" xfId="17" applyFont="1" applyFill="1" applyBorder="1" applyProtection="1">
      <protection locked="0"/>
    </xf>
    <xf numFmtId="9" fontId="2" fillId="3" borderId="1" xfId="17" applyFont="1" applyFill="1" applyBorder="1" applyProtection="1">
      <protection locked="0"/>
    </xf>
    <xf numFmtId="166" fontId="2" fillId="3" borderId="17" xfId="1" applyNumberFormat="1" applyFont="1" applyFill="1" applyBorder="1" applyProtection="1">
      <protection locked="0"/>
    </xf>
    <xf numFmtId="166" fontId="2" fillId="3" borderId="18" xfId="1" applyNumberFormat="1" applyFont="1" applyFill="1" applyBorder="1" applyProtection="1">
      <protection locked="0"/>
    </xf>
    <xf numFmtId="0" fontId="2" fillId="3" borderId="0" xfId="0" applyFont="1" applyFill="1" applyBorder="1" applyProtection="1">
      <protection locked="0"/>
    </xf>
    <xf numFmtId="0" fontId="2" fillId="3" borderId="28" xfId="0" applyFont="1" applyFill="1" applyBorder="1" applyProtection="1">
      <protection locked="0"/>
    </xf>
    <xf numFmtId="0" fontId="2" fillId="3" borderId="17" xfId="0" applyFont="1" applyFill="1" applyBorder="1" applyAlignment="1" applyProtection="1">
      <alignment horizontal="center"/>
      <protection locked="0"/>
    </xf>
    <xf numFmtId="41" fontId="2" fillId="3" borderId="17" xfId="1" applyNumberFormat="1" applyFont="1" applyFill="1" applyBorder="1" applyProtection="1">
      <protection locked="0"/>
    </xf>
    <xf numFmtId="9" fontId="2" fillId="3" borderId="17" xfId="17" applyFont="1" applyFill="1" applyBorder="1" applyProtection="1">
      <protection locked="0"/>
    </xf>
    <xf numFmtId="0" fontId="2" fillId="3" borderId="17" xfId="0" applyFont="1" applyFill="1" applyBorder="1" applyProtection="1">
      <protection locked="0"/>
    </xf>
    <xf numFmtId="9" fontId="2" fillId="3" borderId="17" xfId="1" applyNumberFormat="1" applyFont="1" applyFill="1" applyBorder="1" applyProtection="1">
      <protection locked="0"/>
    </xf>
    <xf numFmtId="49" fontId="2" fillId="3" borderId="17" xfId="0" applyNumberFormat="1" applyFont="1" applyFill="1" applyBorder="1" applyProtection="1">
      <protection locked="0"/>
    </xf>
    <xf numFmtId="49" fontId="2" fillId="3" borderId="18" xfId="0" applyNumberFormat="1" applyFont="1" applyFill="1" applyBorder="1" applyProtection="1">
      <protection locked="0"/>
    </xf>
    <xf numFmtId="0" fontId="2" fillId="3" borderId="2" xfId="0" applyFont="1" applyFill="1" applyBorder="1" applyProtection="1">
      <protection locked="0"/>
    </xf>
    <xf numFmtId="0" fontId="2" fillId="3" borderId="18" xfId="0" applyFont="1" applyFill="1" applyBorder="1" applyAlignment="1" applyProtection="1">
      <alignment horizontal="center"/>
      <protection locked="0"/>
    </xf>
    <xf numFmtId="41" fontId="2" fillId="3" borderId="18" xfId="1" applyNumberFormat="1" applyFont="1" applyFill="1" applyBorder="1" applyProtection="1">
      <protection locked="0"/>
    </xf>
    <xf numFmtId="9" fontId="2" fillId="3" borderId="18" xfId="1" applyNumberFormat="1" applyFont="1" applyFill="1" applyBorder="1" applyProtection="1">
      <protection locked="0"/>
    </xf>
    <xf numFmtId="0" fontId="2" fillId="3" borderId="0" xfId="0" applyFont="1" applyFill="1" applyAlignment="1">
      <alignment horizontal="center"/>
    </xf>
    <xf numFmtId="0" fontId="2" fillId="3" borderId="18" xfId="0" applyFont="1" applyFill="1" applyBorder="1" applyProtection="1">
      <protection locked="0"/>
    </xf>
    <xf numFmtId="41" fontId="2" fillId="3" borderId="17" xfId="0" applyNumberFormat="1" applyFont="1" applyFill="1" applyBorder="1" applyProtection="1">
      <protection locked="0"/>
    </xf>
    <xf numFmtId="41" fontId="2" fillId="3" borderId="0" xfId="0" applyNumberFormat="1" applyFont="1" applyFill="1" applyBorder="1" applyProtection="1">
      <protection locked="0"/>
    </xf>
    <xf numFmtId="41" fontId="2" fillId="3" borderId="8" xfId="0" applyNumberFormat="1" applyFont="1" applyFill="1" applyBorder="1" applyProtection="1">
      <protection locked="0"/>
    </xf>
    <xf numFmtId="41" fontId="3" fillId="3" borderId="17" xfId="1" applyNumberFormat="1" applyFont="1" applyFill="1" applyBorder="1" applyProtection="1">
      <protection locked="0"/>
    </xf>
    <xf numFmtId="49" fontId="2" fillId="3" borderId="0" xfId="0" applyNumberFormat="1" applyFont="1" applyFill="1" applyBorder="1" applyAlignment="1" applyProtection="1">
      <alignment horizontal="center"/>
      <protection locked="0"/>
    </xf>
    <xf numFmtId="49" fontId="2" fillId="3" borderId="28" xfId="0" applyNumberFormat="1" applyFont="1" applyFill="1" applyBorder="1" applyAlignment="1" applyProtection="1">
      <alignment horizontal="center"/>
      <protection locked="0"/>
    </xf>
    <xf numFmtId="14" fontId="2" fillId="3" borderId="28" xfId="0" applyNumberFormat="1" applyFont="1" applyFill="1" applyBorder="1" applyAlignment="1" applyProtection="1">
      <alignment horizontal="center"/>
      <protection locked="0"/>
    </xf>
    <xf numFmtId="41" fontId="2" fillId="3" borderId="7" xfId="1" applyNumberFormat="1" applyFont="1" applyFill="1" applyBorder="1" applyProtection="1">
      <protection locked="0"/>
    </xf>
    <xf numFmtId="41" fontId="2" fillId="3" borderId="28" xfId="1" applyNumberFormat="1" applyFont="1" applyFill="1" applyBorder="1" applyProtection="1">
      <protection locked="0"/>
    </xf>
    <xf numFmtId="43" fontId="2" fillId="3" borderId="0" xfId="1" applyFont="1" applyFill="1" applyBorder="1" applyProtection="1">
      <protection locked="0"/>
    </xf>
    <xf numFmtId="49" fontId="2" fillId="3" borderId="17" xfId="0" quotePrefix="1" applyNumberFormat="1" applyFont="1" applyFill="1" applyBorder="1" applyAlignment="1" applyProtection="1">
      <alignment horizontal="center"/>
      <protection locked="0"/>
    </xf>
    <xf numFmtId="14" fontId="2" fillId="3" borderId="17" xfId="0" applyNumberFormat="1" applyFont="1" applyFill="1" applyBorder="1" applyAlignment="1" applyProtection="1">
      <alignment horizontal="center"/>
      <protection locked="0"/>
    </xf>
    <xf numFmtId="49" fontId="2" fillId="3" borderId="17" xfId="0" applyNumberFormat="1"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49" fontId="2" fillId="3" borderId="2" xfId="0" applyNumberFormat="1" applyFont="1" applyFill="1" applyBorder="1" applyAlignment="1" applyProtection="1">
      <alignment horizontal="center"/>
      <protection locked="0"/>
    </xf>
    <xf numFmtId="49" fontId="2" fillId="3" borderId="18"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14" fontId="2" fillId="3" borderId="18" xfId="0" applyNumberFormat="1" applyFont="1" applyFill="1" applyBorder="1" applyAlignment="1" applyProtection="1">
      <alignment horizontal="center"/>
      <protection locked="0"/>
    </xf>
    <xf numFmtId="0" fontId="2" fillId="3" borderId="7" xfId="0" applyFont="1" applyFill="1" applyBorder="1" applyProtection="1">
      <protection locked="0"/>
    </xf>
    <xf numFmtId="9" fontId="2" fillId="3" borderId="0" xfId="1" applyNumberFormat="1" applyFont="1" applyFill="1" applyBorder="1" applyProtection="1">
      <protection locked="0"/>
    </xf>
    <xf numFmtId="0" fontId="2" fillId="3" borderId="11" xfId="0" applyFont="1" applyFill="1" applyBorder="1" applyProtection="1">
      <protection locked="0"/>
    </xf>
    <xf numFmtId="9" fontId="2" fillId="3" borderId="2" xfId="1" applyNumberFormat="1" applyFont="1" applyFill="1" applyBorder="1" applyProtection="1">
      <protection locked="0"/>
    </xf>
    <xf numFmtId="166" fontId="2" fillId="3" borderId="0" xfId="1" applyNumberFormat="1" applyFont="1" applyFill="1" applyBorder="1" applyProtection="1">
      <protection locked="0"/>
    </xf>
    <xf numFmtId="41" fontId="2" fillId="3" borderId="0" xfId="1" applyNumberFormat="1" applyFont="1" applyFill="1" applyBorder="1" applyProtection="1">
      <protection locked="0"/>
    </xf>
    <xf numFmtId="41" fontId="17" fillId="3" borderId="2" xfId="1" applyNumberFormat="1" applyFont="1" applyFill="1" applyBorder="1" applyProtection="1">
      <protection locked="0"/>
    </xf>
    <xf numFmtId="41" fontId="14" fillId="3" borderId="0" xfId="1" applyNumberFormat="1" applyFont="1" applyFill="1" applyBorder="1"/>
    <xf numFmtId="10" fontId="2" fillId="3" borderId="0" xfId="17" applyNumberFormat="1" applyFont="1" applyFill="1"/>
    <xf numFmtId="168" fontId="2" fillId="3" borderId="0" xfId="10" applyNumberFormat="1" applyFont="1" applyFill="1"/>
    <xf numFmtId="167" fontId="2" fillId="3" borderId="0" xfId="10" applyNumberFormat="1" applyFont="1" applyFill="1"/>
    <xf numFmtId="9" fontId="2" fillId="3" borderId="0" xfId="10" applyNumberFormat="1" applyFont="1" applyFill="1"/>
    <xf numFmtId="0" fontId="2" fillId="3" borderId="0" xfId="0" applyFont="1" applyFill="1" applyAlignment="1"/>
    <xf numFmtId="0" fontId="2" fillId="4" borderId="0" xfId="0" applyFont="1" applyFill="1" applyAlignment="1">
      <alignment horizontal="left"/>
    </xf>
    <xf numFmtId="0" fontId="25" fillId="4" borderId="0" xfId="0" applyFont="1" applyFill="1" applyAlignment="1">
      <alignment horizontal="center"/>
    </xf>
    <xf numFmtId="0" fontId="3" fillId="3" borderId="0" xfId="0" applyFont="1" applyFill="1" applyAlignment="1"/>
    <xf numFmtId="0" fontId="3" fillId="4" borderId="0" xfId="0" applyFont="1" applyFill="1" applyAlignment="1">
      <alignment horizontal="left"/>
    </xf>
    <xf numFmtId="0" fontId="3" fillId="3" borderId="0" xfId="0" applyFont="1" applyFill="1" applyAlignment="1">
      <alignment horizontal="left"/>
    </xf>
    <xf numFmtId="0" fontId="25" fillId="3" borderId="0" xfId="0" applyFont="1" applyFill="1" applyAlignment="1">
      <alignment horizontal="center"/>
    </xf>
    <xf numFmtId="0" fontId="25" fillId="4" borderId="0" xfId="0" applyFont="1" applyFill="1" applyBorder="1" applyAlignment="1">
      <alignment horizontal="center"/>
    </xf>
    <xf numFmtId="0" fontId="2" fillId="3" borderId="0" xfId="0" applyFont="1" applyFill="1"/>
    <xf numFmtId="0" fontId="2" fillId="4" borderId="0" xfId="0" applyFont="1" applyFill="1"/>
    <xf numFmtId="0" fontId="2" fillId="0" borderId="0" xfId="0" applyFont="1" applyFill="1" applyAlignment="1"/>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vertical="center"/>
    </xf>
    <xf numFmtId="0" fontId="3" fillId="4" borderId="36" xfId="0" applyFont="1" applyFill="1" applyBorder="1" applyAlignment="1">
      <alignment horizontal="center" vertical="center" wrapText="1"/>
    </xf>
    <xf numFmtId="0" fontId="3" fillId="0" borderId="0" xfId="0" applyFont="1" applyAlignment="1">
      <alignment horizontal="center" vertical="center" wrapText="1"/>
    </xf>
    <xf numFmtId="0" fontId="3" fillId="4" borderId="31" xfId="0" applyFont="1" applyFill="1" applyBorder="1" applyAlignment="1">
      <alignment horizontal="center"/>
    </xf>
    <xf numFmtId="0" fontId="3" fillId="4" borderId="19" xfId="0" applyFont="1" applyFill="1" applyBorder="1" applyAlignment="1">
      <alignment horizontal="left"/>
    </xf>
    <xf numFmtId="0" fontId="3" fillId="4" borderId="19" xfId="0" applyFont="1" applyFill="1" applyBorder="1" applyAlignment="1">
      <alignment horizontal="center"/>
    </xf>
    <xf numFmtId="0" fontId="3" fillId="4" borderId="25" xfId="0" applyFont="1" applyFill="1" applyBorder="1" applyAlignment="1">
      <alignment horizontal="center"/>
    </xf>
    <xf numFmtId="0" fontId="3" fillId="4" borderId="40" xfId="0" applyFont="1" applyFill="1" applyBorder="1"/>
    <xf numFmtId="0" fontId="3" fillId="4" borderId="7" xfId="0" applyFont="1" applyFill="1" applyBorder="1" applyAlignment="1">
      <alignment horizontal="center"/>
    </xf>
    <xf numFmtId="0" fontId="3" fillId="4" borderId="39" xfId="0" applyFont="1" applyFill="1" applyBorder="1"/>
    <xf numFmtId="0" fontId="3" fillId="4" borderId="38" xfId="0" applyFont="1" applyFill="1" applyBorder="1"/>
    <xf numFmtId="0" fontId="3" fillId="4" borderId="20" xfId="0" applyFont="1" applyFill="1" applyBorder="1"/>
    <xf numFmtId="0" fontId="3" fillId="4" borderId="22" xfId="0" applyFont="1" applyFill="1" applyBorder="1"/>
    <xf numFmtId="9" fontId="2" fillId="3" borderId="22" xfId="17" applyFont="1" applyFill="1" applyBorder="1"/>
    <xf numFmtId="0" fontId="3" fillId="4" borderId="31" xfId="0" applyFont="1" applyFill="1" applyBorder="1"/>
    <xf numFmtId="0" fontId="3" fillId="4" borderId="19" xfId="0" applyFont="1" applyFill="1" applyBorder="1"/>
    <xf numFmtId="0" fontId="29" fillId="4" borderId="19" xfId="0" applyFont="1" applyFill="1" applyBorder="1" applyAlignment="1">
      <alignment horizontal="center"/>
    </xf>
    <xf numFmtId="166" fontId="29" fillId="4" borderId="19" xfId="0" applyNumberFormat="1" applyFont="1" applyFill="1" applyBorder="1" applyAlignment="1">
      <alignment horizontal="center"/>
    </xf>
    <xf numFmtId="0" fontId="3" fillId="4" borderId="13" xfId="0" applyFont="1" applyFill="1" applyBorder="1"/>
    <xf numFmtId="0" fontId="3" fillId="4" borderId="47" xfId="0" applyFont="1" applyFill="1" applyBorder="1" applyAlignment="1">
      <alignment horizontal="center"/>
    </xf>
    <xf numFmtId="0" fontId="3" fillId="4" borderId="33" xfId="0" applyFont="1" applyFill="1" applyBorder="1"/>
    <xf numFmtId="0" fontId="3" fillId="4" borderId="0" xfId="0" applyFont="1" applyFill="1" applyBorder="1"/>
    <xf numFmtId="0" fontId="3" fillId="4" borderId="0" xfId="0" applyFont="1" applyFill="1" applyBorder="1" applyAlignment="1">
      <alignment horizontal="center"/>
    </xf>
    <xf numFmtId="0" fontId="3" fillId="4" borderId="0" xfId="0" applyFont="1" applyFill="1" applyBorder="1" applyAlignment="1"/>
    <xf numFmtId="0" fontId="3" fillId="4" borderId="0" xfId="0" applyFont="1" applyFill="1" applyBorder="1" applyAlignment="1">
      <alignment horizontal="right" vertical="center"/>
    </xf>
    <xf numFmtId="0" fontId="3" fillId="4" borderId="8" xfId="0" applyFont="1" applyFill="1" applyBorder="1" applyAlignment="1">
      <alignment horizontal="right" vertical="center"/>
    </xf>
    <xf numFmtId="0" fontId="3" fillId="4" borderId="24" xfId="0" applyFont="1" applyFill="1" applyBorder="1"/>
    <xf numFmtId="0" fontId="3" fillId="4" borderId="25" xfId="0" applyFont="1" applyFill="1" applyBorder="1"/>
    <xf numFmtId="0" fontId="3" fillId="4" borderId="25" xfId="0" applyFont="1" applyFill="1" applyBorder="1" applyAlignment="1">
      <alignment horizontal="center" wrapText="1"/>
    </xf>
    <xf numFmtId="49" fontId="3" fillId="4" borderId="25" xfId="0" applyNumberFormat="1" applyFont="1" applyFill="1" applyBorder="1" applyAlignment="1">
      <alignment horizontal="center" wrapText="1"/>
    </xf>
    <xf numFmtId="0" fontId="3" fillId="4" borderId="35" xfId="0" applyFont="1" applyFill="1" applyBorder="1" applyAlignment="1">
      <alignment horizontal="center" wrapText="1"/>
    </xf>
    <xf numFmtId="0" fontId="3" fillId="4" borderId="46" xfId="0" applyFont="1" applyFill="1" applyBorder="1" applyAlignment="1">
      <alignment horizontal="center" wrapText="1"/>
    </xf>
    <xf numFmtId="0" fontId="3" fillId="4" borderId="36" xfId="0" applyFont="1" applyFill="1" applyBorder="1" applyAlignment="1">
      <alignment horizontal="center" wrapText="1"/>
    </xf>
    <xf numFmtId="0" fontId="3" fillId="4" borderId="37" xfId="0" applyFont="1" applyFill="1" applyBorder="1" applyAlignment="1">
      <alignment horizontal="center" wrapText="1"/>
    </xf>
    <xf numFmtId="9" fontId="17" fillId="3" borderId="22" xfId="17" applyFont="1" applyFill="1" applyBorder="1"/>
    <xf numFmtId="0" fontId="3" fillId="4" borderId="43" xfId="0" applyFont="1" applyFill="1" applyBorder="1"/>
    <xf numFmtId="0" fontId="32" fillId="4" borderId="47" xfId="0" applyFont="1" applyFill="1" applyBorder="1" applyAlignment="1">
      <alignment horizontal="center"/>
    </xf>
    <xf numFmtId="0" fontId="3" fillId="4" borderId="17" xfId="0" applyFont="1" applyFill="1" applyBorder="1"/>
    <xf numFmtId="0" fontId="3" fillId="4" borderId="29" xfId="0" applyFont="1" applyFill="1" applyBorder="1" applyAlignment="1">
      <alignment horizontal="center" wrapText="1"/>
    </xf>
    <xf numFmtId="0" fontId="3" fillId="4" borderId="32" xfId="0" applyFont="1" applyFill="1" applyBorder="1"/>
    <xf numFmtId="0" fontId="35" fillId="4" borderId="13" xfId="0" applyFont="1" applyFill="1" applyBorder="1" applyAlignment="1">
      <alignment horizontal="center"/>
    </xf>
    <xf numFmtId="0" fontId="3" fillId="4" borderId="34" xfId="0" applyFont="1" applyFill="1" applyBorder="1"/>
    <xf numFmtId="0" fontId="35" fillId="4" borderId="8" xfId="0" applyFont="1" applyFill="1" applyBorder="1" applyAlignment="1">
      <alignment horizontal="center"/>
    </xf>
    <xf numFmtId="0" fontId="3" fillId="4" borderId="25" xfId="0" applyFont="1" applyFill="1" applyBorder="1" applyAlignment="1" applyProtection="1">
      <alignment horizontal="center" wrapText="1"/>
    </xf>
    <xf numFmtId="0" fontId="3" fillId="4" borderId="29" xfId="0" applyFont="1" applyFill="1" applyBorder="1"/>
    <xf numFmtId="0" fontId="3" fillId="4" borderId="23" xfId="0" applyFont="1" applyFill="1" applyBorder="1"/>
    <xf numFmtId="0" fontId="3" fillId="4" borderId="36" xfId="0" applyFont="1" applyFill="1" applyBorder="1" applyAlignment="1">
      <alignment horizontal="center"/>
    </xf>
    <xf numFmtId="0" fontId="3" fillId="3" borderId="3" xfId="10" applyFont="1" applyFill="1" applyBorder="1"/>
    <xf numFmtId="42" fontId="3" fillId="3" borderId="3" xfId="10" applyNumberFormat="1" applyFont="1" applyFill="1" applyBorder="1"/>
    <xf numFmtId="0" fontId="2" fillId="3" borderId="33" xfId="10" applyFont="1" applyFill="1" applyBorder="1"/>
    <xf numFmtId="0" fontId="2" fillId="3" borderId="34" xfId="10" applyFont="1" applyFill="1" applyBorder="1"/>
    <xf numFmtId="0" fontId="2" fillId="3" borderId="48" xfId="10" applyFont="1" applyFill="1" applyBorder="1"/>
    <xf numFmtId="0" fontId="2" fillId="3" borderId="27" xfId="10" applyFont="1" applyFill="1" applyBorder="1"/>
    <xf numFmtId="0" fontId="25" fillId="0" borderId="0" xfId="0" applyFont="1" applyAlignment="1">
      <alignment horizontal="center"/>
    </xf>
    <xf numFmtId="0" fontId="3" fillId="0" borderId="0" xfId="0" applyFont="1" applyBorder="1" applyAlignment="1">
      <alignment horizontal="center"/>
    </xf>
    <xf numFmtId="0" fontId="31" fillId="4" borderId="50" xfId="0" applyFont="1" applyFill="1" applyBorder="1" applyAlignment="1">
      <alignment horizontal="center"/>
    </xf>
    <xf numFmtId="0" fontId="31" fillId="4" borderId="51" xfId="0" applyFont="1" applyFill="1" applyBorder="1" applyAlignment="1">
      <alignment horizontal="center"/>
    </xf>
    <xf numFmtId="0" fontId="14" fillId="0" borderId="0" xfId="0" applyFont="1" applyBorder="1" applyAlignment="1">
      <alignment horizontal="center"/>
    </xf>
    <xf numFmtId="0" fontId="3" fillId="4" borderId="23" xfId="0" applyFont="1" applyFill="1" applyBorder="1" applyAlignment="1">
      <alignment horizontal="center" wrapText="1"/>
    </xf>
    <xf numFmtId="41" fontId="17" fillId="0" borderId="2" xfId="1" applyNumberFormat="1" applyFont="1" applyFill="1" applyBorder="1" applyProtection="1"/>
    <xf numFmtId="0" fontId="0" fillId="3" borderId="17" xfId="0" applyFont="1" applyFill="1" applyBorder="1" applyProtection="1">
      <protection locked="0"/>
    </xf>
    <xf numFmtId="0" fontId="0" fillId="3" borderId="0" xfId="0" applyFont="1" applyFill="1" applyBorder="1" applyProtection="1">
      <protection locked="0"/>
    </xf>
    <xf numFmtId="0" fontId="0" fillId="3" borderId="28" xfId="0" applyFont="1" applyFill="1" applyBorder="1" applyProtection="1">
      <protection locked="0"/>
    </xf>
    <xf numFmtId="0" fontId="36" fillId="4" borderId="25" xfId="0" applyFont="1" applyFill="1" applyBorder="1" applyAlignment="1">
      <alignment horizontal="center" wrapText="1"/>
    </xf>
    <xf numFmtId="0" fontId="37" fillId="0" borderId="0" xfId="0" applyFont="1"/>
    <xf numFmtId="0" fontId="0" fillId="3" borderId="7" xfId="0" applyFont="1" applyFill="1" applyBorder="1" applyProtection="1">
      <protection locked="0"/>
    </xf>
    <xf numFmtId="0" fontId="37" fillId="0" borderId="0" xfId="0" applyFont="1" applyBorder="1" applyAlignment="1">
      <alignment horizontal="left" vertical="center" wrapText="1"/>
    </xf>
    <xf numFmtId="10" fontId="37" fillId="0" borderId="0" xfId="0" applyNumberFormat="1" applyFont="1" applyBorder="1" applyAlignment="1">
      <alignment horizontal="center" vertical="top" wrapText="1"/>
    </xf>
    <xf numFmtId="0" fontId="0" fillId="0" borderId="0" xfId="0" applyFont="1"/>
    <xf numFmtId="169" fontId="38" fillId="0" borderId="30" xfId="20" applyNumberFormat="1" applyFont="1" applyBorder="1" applyProtection="1">
      <protection locked="0"/>
    </xf>
    <xf numFmtId="0" fontId="39" fillId="0" borderId="0" xfId="0" applyFont="1" applyBorder="1"/>
    <xf numFmtId="0" fontId="40" fillId="0" borderId="0" xfId="0" applyFont="1" applyBorder="1"/>
    <xf numFmtId="0" fontId="39" fillId="0" borderId="0" xfId="0" applyFont="1" applyBorder="1" applyAlignment="1">
      <alignment horizontal="center" vertical="top" wrapText="1"/>
    </xf>
    <xf numFmtId="0" fontId="40" fillId="0" borderId="0" xfId="0" applyFont="1" applyBorder="1" applyAlignment="1">
      <alignment horizontal="left" vertical="center" wrapText="1"/>
    </xf>
    <xf numFmtId="10" fontId="40" fillId="0" borderId="0" xfId="0" applyNumberFormat="1" applyFont="1" applyBorder="1" applyAlignment="1">
      <alignment horizontal="center" vertical="top" wrapText="1"/>
    </xf>
    <xf numFmtId="0" fontId="36" fillId="0" borderId="0" xfId="0" applyFont="1" applyBorder="1" applyAlignment="1">
      <alignment horizontal="left" vertical="top" wrapText="1"/>
    </xf>
    <xf numFmtId="0" fontId="41" fillId="0" borderId="0" xfId="0" applyFont="1" applyBorder="1" applyAlignment="1">
      <alignment horizontal="center"/>
    </xf>
    <xf numFmtId="0" fontId="3" fillId="4" borderId="24" xfId="0" applyFont="1" applyFill="1" applyBorder="1" applyAlignment="1">
      <alignment horizontal="center"/>
    </xf>
    <xf numFmtId="0" fontId="3" fillId="4" borderId="35" xfId="0" applyFont="1" applyFill="1" applyBorder="1" applyAlignment="1">
      <alignment horizontal="center"/>
    </xf>
    <xf numFmtId="0" fontId="3" fillId="4" borderId="29" xfId="0" applyFont="1" applyFill="1" applyBorder="1" applyAlignment="1">
      <alignment horizontal="center"/>
    </xf>
    <xf numFmtId="0" fontId="3" fillId="4" borderId="42"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3" borderId="0" xfId="0" applyFont="1" applyFill="1" applyAlignment="1" applyProtection="1">
      <alignment horizontal="left"/>
      <protection locked="0"/>
    </xf>
    <xf numFmtId="0" fontId="2" fillId="3" borderId="0" xfId="0" applyFont="1" applyFill="1" applyBorder="1" applyAlignment="1" applyProtection="1">
      <alignment horizontal="left"/>
      <protection locked="0"/>
    </xf>
    <xf numFmtId="41" fontId="3" fillId="0" borderId="16" xfId="10" applyNumberFormat="1" applyFont="1" applyFill="1" applyBorder="1"/>
    <xf numFmtId="43" fontId="17" fillId="0" borderId="2" xfId="1" applyNumberFormat="1" applyFont="1" applyBorder="1"/>
    <xf numFmtId="41" fontId="17" fillId="5" borderId="0" xfId="1" applyNumberFormat="1" applyFont="1" applyFill="1" applyBorder="1"/>
    <xf numFmtId="0" fontId="3" fillId="4" borderId="46" xfId="0" applyFont="1" applyFill="1" applyBorder="1"/>
    <xf numFmtId="0" fontId="17" fillId="0" borderId="2" xfId="0" applyFont="1" applyBorder="1"/>
    <xf numFmtId="10" fontId="2" fillId="0" borderId="0" xfId="17" applyNumberFormat="1" applyFont="1" applyFill="1"/>
    <xf numFmtId="41" fontId="14" fillId="0" borderId="0" xfId="0" applyNumberFormat="1" applyFont="1" applyFill="1" applyBorder="1"/>
    <xf numFmtId="0" fontId="41" fillId="0" borderId="17" xfId="0" applyFont="1" applyBorder="1"/>
    <xf numFmtId="49" fontId="41" fillId="0" borderId="17" xfId="0" applyNumberFormat="1" applyFont="1" applyBorder="1" applyAlignment="1">
      <alignment horizontal="center"/>
    </xf>
    <xf numFmtId="49" fontId="41" fillId="0" borderId="0" xfId="0" applyNumberFormat="1" applyFont="1" applyBorder="1" applyAlignment="1">
      <alignment horizontal="center"/>
    </xf>
    <xf numFmtId="0" fontId="41" fillId="0" borderId="43" xfId="0" applyFont="1" applyBorder="1"/>
    <xf numFmtId="0" fontId="41" fillId="0" borderId="0" xfId="0" applyFont="1" applyBorder="1"/>
    <xf numFmtId="0" fontId="41" fillId="0" borderId="13" xfId="0" applyFont="1" applyBorder="1"/>
    <xf numFmtId="49" fontId="41" fillId="0" borderId="17" xfId="0" applyNumberFormat="1" applyFont="1" applyBorder="1" applyAlignment="1"/>
    <xf numFmtId="41" fontId="41" fillId="0" borderId="0" xfId="0" applyNumberFormat="1" applyFont="1" applyBorder="1" applyAlignment="1">
      <alignment horizontal="center"/>
    </xf>
    <xf numFmtId="41" fontId="41" fillId="0" borderId="17" xfId="0" applyNumberFormat="1" applyFont="1" applyBorder="1"/>
    <xf numFmtId="41" fontId="41" fillId="0" borderId="0" xfId="0" applyNumberFormat="1" applyFont="1" applyBorder="1"/>
    <xf numFmtId="41" fontId="41" fillId="0" borderId="8" xfId="0" applyNumberFormat="1" applyFont="1" applyBorder="1"/>
    <xf numFmtId="0" fontId="42" fillId="0" borderId="17" xfId="0" applyFont="1" applyBorder="1"/>
    <xf numFmtId="0" fontId="41" fillId="0" borderId="41" xfId="0" applyFont="1" applyBorder="1"/>
    <xf numFmtId="49" fontId="41" fillId="0" borderId="41" xfId="0" applyNumberFormat="1" applyFont="1" applyBorder="1" applyAlignment="1"/>
    <xf numFmtId="41" fontId="41" fillId="0" borderId="14" xfId="0" applyNumberFormat="1" applyFont="1" applyBorder="1" applyAlignment="1">
      <alignment horizontal="center"/>
    </xf>
    <xf numFmtId="41" fontId="41" fillId="0" borderId="41" xfId="0" applyNumberFormat="1" applyFont="1" applyBorder="1"/>
    <xf numFmtId="41" fontId="41" fillId="0" borderId="14" xfId="0" applyNumberFormat="1" applyFont="1" applyBorder="1"/>
    <xf numFmtId="41" fontId="41" fillId="0" borderId="56" xfId="0" applyNumberFormat="1" applyFont="1" applyBorder="1"/>
    <xf numFmtId="9" fontId="43" fillId="0" borderId="30" xfId="20" applyNumberFormat="1" applyFont="1" applyBorder="1" applyProtection="1">
      <protection locked="0"/>
    </xf>
    <xf numFmtId="0" fontId="31" fillId="4" borderId="49" xfId="0" applyFont="1" applyFill="1" applyBorder="1" applyAlignment="1"/>
    <xf numFmtId="0" fontId="42" fillId="0" borderId="7" xfId="0" applyFont="1" applyBorder="1"/>
    <xf numFmtId="165" fontId="41" fillId="0" borderId="7" xfId="1" applyNumberFormat="1" applyFont="1" applyBorder="1"/>
    <xf numFmtId="9" fontId="41" fillId="0" borderId="0" xfId="17" applyFont="1" applyBorder="1"/>
    <xf numFmtId="165" fontId="41" fillId="0" borderId="0" xfId="1" applyNumberFormat="1" applyFont="1" applyBorder="1"/>
    <xf numFmtId="166" fontId="41" fillId="0" borderId="0" xfId="1" applyNumberFormat="1" applyFont="1" applyBorder="1"/>
    <xf numFmtId="43" fontId="41" fillId="0" borderId="0" xfId="1" applyFont="1" applyBorder="1"/>
    <xf numFmtId="43" fontId="41" fillId="0" borderId="8" xfId="1" applyFont="1" applyBorder="1"/>
    <xf numFmtId="43" fontId="41" fillId="0" borderId="7" xfId="1" applyFont="1" applyBorder="1"/>
    <xf numFmtId="9" fontId="41" fillId="0" borderId="8" xfId="17" applyFont="1" applyBorder="1"/>
    <xf numFmtId="9" fontId="41" fillId="0" borderId="7" xfId="17" applyFont="1" applyBorder="1"/>
    <xf numFmtId="0" fontId="41" fillId="0" borderId="11" xfId="0" applyFont="1" applyBorder="1"/>
    <xf numFmtId="0" fontId="41" fillId="0" borderId="2" xfId="0" applyFont="1" applyBorder="1"/>
    <xf numFmtId="0" fontId="41" fillId="0" borderId="2" xfId="0" applyFont="1" applyBorder="1" applyAlignment="1">
      <alignment horizontal="center"/>
    </xf>
    <xf numFmtId="41" fontId="41" fillId="0" borderId="11" xfId="1" applyNumberFormat="1" applyFont="1" applyBorder="1"/>
    <xf numFmtId="9" fontId="41" fillId="0" borderId="2" xfId="17" applyFont="1" applyBorder="1"/>
    <xf numFmtId="41" fontId="41" fillId="0" borderId="2" xfId="1" applyNumberFormat="1" applyFont="1" applyBorder="1"/>
    <xf numFmtId="166" fontId="41" fillId="0" borderId="2" xfId="1" applyNumberFormat="1" applyFont="1" applyBorder="1"/>
    <xf numFmtId="41" fontId="41" fillId="0" borderId="1" xfId="1" applyNumberFormat="1" applyFont="1" applyBorder="1"/>
    <xf numFmtId="9" fontId="41" fillId="0" borderId="1" xfId="17" applyFont="1" applyBorder="1"/>
    <xf numFmtId="43" fontId="41" fillId="0" borderId="11" xfId="1" applyFont="1" applyBorder="1"/>
    <xf numFmtId="0" fontId="44" fillId="0" borderId="17" xfId="0" applyFont="1" applyBorder="1"/>
    <xf numFmtId="43" fontId="44" fillId="0" borderId="17" xfId="1" applyFont="1" applyBorder="1"/>
    <xf numFmtId="43" fontId="45" fillId="0" borderId="0" xfId="1" applyFont="1" applyBorder="1"/>
    <xf numFmtId="9" fontId="45" fillId="0" borderId="8" xfId="17" applyFont="1" applyBorder="1"/>
    <xf numFmtId="9" fontId="45" fillId="0" borderId="7" xfId="17" applyFont="1" applyBorder="1"/>
    <xf numFmtId="9" fontId="45" fillId="0" borderId="0" xfId="17" applyFont="1" applyBorder="1"/>
    <xf numFmtId="0" fontId="45" fillId="0" borderId="7" xfId="0" applyFont="1" applyBorder="1"/>
    <xf numFmtId="41" fontId="44" fillId="0" borderId="17" xfId="1" applyNumberFormat="1" applyFont="1" applyBorder="1"/>
    <xf numFmtId="41" fontId="45" fillId="0" borderId="0" xfId="1" applyNumberFormat="1" applyFont="1" applyBorder="1"/>
    <xf numFmtId="41" fontId="45" fillId="0" borderId="7" xfId="1" applyNumberFormat="1" applyFont="1" applyBorder="1"/>
    <xf numFmtId="0" fontId="45" fillId="0" borderId="18" xfId="0" applyFont="1" applyBorder="1"/>
    <xf numFmtId="41" fontId="44" fillId="0" borderId="18" xfId="1" applyNumberFormat="1" applyFont="1" applyBorder="1"/>
    <xf numFmtId="41" fontId="45" fillId="0" borderId="2" xfId="1" applyNumberFormat="1" applyFont="1" applyBorder="1"/>
    <xf numFmtId="9" fontId="45" fillId="0" borderId="1" xfId="17" applyFont="1" applyBorder="1"/>
    <xf numFmtId="41" fontId="45" fillId="0" borderId="11" xfId="1" applyNumberFormat="1" applyFont="1" applyBorder="1"/>
    <xf numFmtId="9" fontId="45" fillId="0" borderId="2" xfId="17" applyFont="1" applyBorder="1"/>
    <xf numFmtId="0" fontId="44" fillId="0" borderId="7" xfId="0" applyFont="1" applyBorder="1"/>
    <xf numFmtId="43" fontId="45" fillId="0" borderId="7" xfId="1" applyFont="1" applyBorder="1"/>
    <xf numFmtId="43" fontId="44" fillId="0" borderId="8" xfId="1" applyFont="1" applyBorder="1"/>
    <xf numFmtId="9" fontId="45" fillId="0" borderId="0" xfId="1" applyNumberFormat="1" applyFont="1" applyBorder="1"/>
    <xf numFmtId="166" fontId="45" fillId="0" borderId="0" xfId="1" applyNumberFormat="1" applyFont="1" applyBorder="1"/>
    <xf numFmtId="41" fontId="44" fillId="0" borderId="8" xfId="1" applyNumberFormat="1" applyFont="1" applyBorder="1"/>
    <xf numFmtId="0" fontId="45" fillId="0" borderId="11" xfId="0" applyFont="1" applyBorder="1"/>
    <xf numFmtId="41" fontId="41" fillId="0" borderId="11" xfId="1" applyNumberFormat="1" applyFont="1" applyFill="1" applyBorder="1"/>
    <xf numFmtId="43" fontId="41" fillId="0" borderId="2" xfId="1" applyFont="1" applyFill="1" applyBorder="1"/>
    <xf numFmtId="41" fontId="41" fillId="0" borderId="2" xfId="1" applyNumberFormat="1" applyFont="1" applyFill="1" applyBorder="1"/>
    <xf numFmtId="41" fontId="45" fillId="0" borderId="2" xfId="1" applyNumberFormat="1" applyFont="1" applyFill="1" applyBorder="1"/>
    <xf numFmtId="41" fontId="44" fillId="0" borderId="1" xfId="1" applyNumberFormat="1" applyFont="1" applyBorder="1"/>
    <xf numFmtId="0" fontId="21" fillId="0" borderId="0" xfId="0" applyFont="1" applyAlignment="1">
      <alignment horizontal="center"/>
    </xf>
    <xf numFmtId="0" fontId="25" fillId="0" borderId="0" xfId="0" applyFont="1" applyAlignment="1">
      <alignment horizontal="center"/>
    </xf>
    <xf numFmtId="0" fontId="24" fillId="0" borderId="0" xfId="0" applyFont="1" applyAlignment="1">
      <alignment horizontal="center"/>
    </xf>
    <xf numFmtId="41" fontId="17" fillId="0" borderId="1" xfId="1" applyNumberFormat="1" applyFont="1" applyBorder="1"/>
    <xf numFmtId="37" fontId="2" fillId="3" borderId="17" xfId="1" applyNumberFormat="1" applyFont="1" applyFill="1" applyBorder="1" applyProtection="1">
      <protection locked="0"/>
    </xf>
    <xf numFmtId="0" fontId="47" fillId="0" borderId="0" xfId="18" applyFont="1"/>
    <xf numFmtId="0" fontId="48" fillId="0" borderId="0" xfId="18" applyFont="1"/>
    <xf numFmtId="0" fontId="47" fillId="0" borderId="0" xfId="18" quotePrefix="1" applyFont="1"/>
    <xf numFmtId="0" fontId="47" fillId="0" borderId="0" xfId="18" applyFont="1" applyFill="1"/>
    <xf numFmtId="0" fontId="49" fillId="0" borderId="0" xfId="19" applyFont="1" applyFill="1" applyBorder="1" applyAlignment="1" applyProtection="1"/>
    <xf numFmtId="0" fontId="47" fillId="0" borderId="0" xfId="18" applyFont="1" applyFill="1" applyBorder="1"/>
    <xf numFmtId="0" fontId="48" fillId="6" borderId="0" xfId="18" applyFont="1" applyFill="1"/>
    <xf numFmtId="0" fontId="47" fillId="6" borderId="0" xfId="18" applyFont="1" applyFill="1"/>
    <xf numFmtId="0" fontId="47" fillId="0" borderId="0" xfId="18" applyFont="1" applyBorder="1"/>
    <xf numFmtId="0" fontId="46" fillId="0" borderId="0" xfId="18" applyFont="1" applyFill="1" applyBorder="1"/>
    <xf numFmtId="0" fontId="22" fillId="0" borderId="0" xfId="0" applyFont="1"/>
    <xf numFmtId="0" fontId="23" fillId="3" borderId="0" xfId="0" applyNumberFormat="1" applyFont="1" applyFill="1" applyBorder="1" applyAlignment="1" applyProtection="1">
      <alignment horizontal="left"/>
      <protection locked="0"/>
    </xf>
    <xf numFmtId="14" fontId="23" fillId="3" borderId="0" xfId="0" applyNumberFormat="1" applyFont="1" applyFill="1" applyBorder="1" applyAlignment="1" applyProtection="1">
      <alignment horizontal="left"/>
      <protection locked="0"/>
    </xf>
    <xf numFmtId="0" fontId="23" fillId="0" borderId="0" xfId="0" applyFont="1" applyAlignment="1"/>
    <xf numFmtId="0" fontId="2" fillId="0" borderId="0" xfId="0" applyFont="1" applyBorder="1" applyAlignment="1"/>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7" fillId="0" borderId="0" xfId="0" applyFont="1" applyAlignment="1">
      <alignment horizontal="left" wrapText="1"/>
    </xf>
    <xf numFmtId="0" fontId="46" fillId="3" borderId="0" xfId="18" applyFont="1" applyFill="1" applyAlignment="1">
      <alignment horizontal="center" vertical="center" wrapText="1"/>
    </xf>
    <xf numFmtId="14" fontId="21" fillId="0" borderId="0" xfId="0" applyNumberFormat="1" applyFont="1" applyAlignment="1">
      <alignment horizontal="center"/>
    </xf>
    <xf numFmtId="0" fontId="21" fillId="0" borderId="0" xfId="0" applyFont="1" applyAlignment="1">
      <alignment horizontal="center"/>
    </xf>
    <xf numFmtId="0" fontId="25" fillId="0" borderId="0" xfId="0" applyFont="1" applyAlignment="1">
      <alignment horizontal="center"/>
    </xf>
    <xf numFmtId="0" fontId="0" fillId="0" borderId="0" xfId="0" applyAlignment="1">
      <alignment horizontal="center"/>
    </xf>
    <xf numFmtId="49" fontId="3" fillId="3" borderId="45" xfId="0" applyNumberFormat="1" applyFont="1" applyFill="1" applyBorder="1" applyAlignment="1">
      <alignment horizontal="center" wrapText="1"/>
    </xf>
    <xf numFmtId="49" fontId="3" fillId="3" borderId="44" xfId="0" applyNumberFormat="1" applyFont="1" applyFill="1" applyBorder="1" applyAlignment="1">
      <alignment horizontal="center" wrapText="1"/>
    </xf>
    <xf numFmtId="0" fontId="3" fillId="0" borderId="5" xfId="0" applyFont="1" applyBorder="1" applyAlignment="1">
      <alignment horizontal="center"/>
    </xf>
    <xf numFmtId="0" fontId="3" fillId="0" borderId="0" xfId="0" applyFont="1" applyBorder="1" applyAlignment="1">
      <alignment horizontal="center"/>
    </xf>
    <xf numFmtId="0" fontId="3" fillId="4" borderId="7" xfId="0" applyNumberFormat="1" applyFont="1" applyFill="1" applyBorder="1" applyAlignment="1">
      <alignment horizontal="center" wrapText="1"/>
    </xf>
    <xf numFmtId="0" fontId="3" fillId="4" borderId="8" xfId="0" applyNumberFormat="1" applyFont="1" applyFill="1" applyBorder="1" applyAlignment="1">
      <alignment horizontal="center" wrapText="1"/>
    </xf>
    <xf numFmtId="0" fontId="3" fillId="4" borderId="4" xfId="0" applyNumberFormat="1" applyFont="1" applyFill="1" applyBorder="1" applyAlignment="1">
      <alignment horizontal="center" wrapText="1"/>
    </xf>
    <xf numFmtId="0" fontId="3" fillId="4" borderId="6" xfId="0" applyNumberFormat="1" applyFont="1" applyFill="1" applyBorder="1" applyAlignment="1">
      <alignment horizontal="center" wrapText="1"/>
    </xf>
    <xf numFmtId="0" fontId="31" fillId="4" borderId="49" xfId="0" applyFont="1" applyFill="1" applyBorder="1" applyAlignment="1">
      <alignment horizontal="center"/>
    </xf>
    <xf numFmtId="0" fontId="31" fillId="4" borderId="50" xfId="0" applyFont="1" applyFill="1" applyBorder="1" applyAlignment="1">
      <alignment horizontal="center"/>
    </xf>
    <xf numFmtId="0" fontId="31" fillId="4" borderId="51" xfId="0" applyFont="1" applyFill="1" applyBorder="1" applyAlignment="1">
      <alignment horizontal="center"/>
    </xf>
    <xf numFmtId="0" fontId="3" fillId="4" borderId="54" xfId="0" applyNumberFormat="1" applyFont="1" applyFill="1" applyBorder="1" applyAlignment="1">
      <alignment horizontal="center" wrapText="1"/>
    </xf>
    <xf numFmtId="0" fontId="3" fillId="4" borderId="55" xfId="0" applyNumberFormat="1" applyFont="1" applyFill="1" applyBorder="1" applyAlignment="1">
      <alignment horizontal="center" wrapText="1"/>
    </xf>
    <xf numFmtId="41" fontId="3" fillId="4" borderId="54" xfId="0" applyNumberFormat="1" applyFont="1" applyFill="1" applyBorder="1" applyAlignment="1">
      <alignment horizontal="center" wrapText="1"/>
    </xf>
    <xf numFmtId="41" fontId="3" fillId="4" borderId="55" xfId="0" applyNumberFormat="1" applyFont="1" applyFill="1" applyBorder="1" applyAlignment="1">
      <alignment horizontal="center" wrapText="1"/>
    </xf>
    <xf numFmtId="0" fontId="3" fillId="4" borderId="49" xfId="0" applyFont="1" applyFill="1" applyBorder="1" applyAlignment="1">
      <alignment horizontal="center"/>
    </xf>
    <xf numFmtId="0" fontId="3" fillId="4" borderId="50" xfId="0" applyFont="1" applyFill="1" applyBorder="1" applyAlignment="1">
      <alignment horizontal="center"/>
    </xf>
    <xf numFmtId="0" fontId="3" fillId="4" borderId="51" xfId="0" applyFont="1" applyFill="1" applyBorder="1" applyAlignment="1">
      <alignment horizontal="center"/>
    </xf>
    <xf numFmtId="0" fontId="14" fillId="0" borderId="0" xfId="0" applyFont="1" applyBorder="1" applyAlignment="1">
      <alignment horizontal="center"/>
    </xf>
    <xf numFmtId="0" fontId="27" fillId="3" borderId="45" xfId="0" applyFont="1" applyFill="1" applyBorder="1" applyAlignment="1">
      <alignment horizontal="center" wrapText="1"/>
    </xf>
    <xf numFmtId="0" fontId="27" fillId="3" borderId="44" xfId="0" applyFont="1" applyFill="1" applyBorder="1" applyAlignment="1">
      <alignment horizontal="center" wrapText="1"/>
    </xf>
    <xf numFmtId="14" fontId="24" fillId="0" borderId="0" xfId="0" applyNumberFormat="1" applyFont="1" applyAlignment="1">
      <alignment horizontal="center"/>
    </xf>
    <xf numFmtId="0" fontId="24" fillId="0" borderId="0" xfId="0" applyFont="1" applyAlignment="1">
      <alignment horizontal="center"/>
    </xf>
    <xf numFmtId="0" fontId="38" fillId="0" borderId="15" xfId="20" applyFont="1" applyBorder="1" applyAlignment="1" applyProtection="1">
      <alignment horizontal="center"/>
      <protection locked="0"/>
    </xf>
    <xf numFmtId="0" fontId="38" fillId="0" borderId="12" xfId="20" applyFont="1" applyBorder="1" applyAlignment="1" applyProtection="1">
      <alignment horizontal="center"/>
      <protection locked="0"/>
    </xf>
    <xf numFmtId="49" fontId="27" fillId="3" borderId="45" xfId="0" applyNumberFormat="1" applyFont="1" applyFill="1" applyBorder="1" applyAlignment="1">
      <alignment horizontal="center" wrapText="1"/>
    </xf>
    <xf numFmtId="49" fontId="27" fillId="3" borderId="44" xfId="0" applyNumberFormat="1" applyFont="1" applyFill="1" applyBorder="1" applyAlignment="1">
      <alignment horizontal="center" wrapText="1"/>
    </xf>
    <xf numFmtId="0" fontId="3" fillId="4" borderId="5" xfId="0" applyNumberFormat="1" applyFont="1" applyFill="1" applyBorder="1" applyAlignment="1">
      <alignment horizontal="center" wrapText="1"/>
    </xf>
    <xf numFmtId="0" fontId="31" fillId="4" borderId="31" xfId="0" applyFont="1" applyFill="1" applyBorder="1" applyAlignment="1">
      <alignment horizontal="center" vertical="center" wrapText="1"/>
    </xf>
    <xf numFmtId="0" fontId="31" fillId="4" borderId="19" xfId="0" applyFont="1" applyFill="1" applyBorder="1" applyAlignment="1">
      <alignment horizontal="center" vertical="center" wrapText="1"/>
    </xf>
    <xf numFmtId="0" fontId="31" fillId="4" borderId="32" xfId="0" applyFont="1" applyFill="1" applyBorder="1" applyAlignment="1">
      <alignment horizontal="center" vertical="center" wrapText="1"/>
    </xf>
    <xf numFmtId="0" fontId="31" fillId="4" borderId="48"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27" xfId="0" applyFont="1" applyFill="1" applyBorder="1" applyAlignment="1">
      <alignment horizontal="center" vertic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3" fillId="0" borderId="4" xfId="0" applyFont="1" applyBorder="1" applyAlignment="1">
      <alignment horizontal="center"/>
    </xf>
    <xf numFmtId="41" fontId="2" fillId="0" borderId="5" xfId="0" applyNumberFormat="1" applyFont="1" applyBorder="1" applyAlignment="1">
      <alignment horizontal="center" wrapText="1"/>
    </xf>
    <xf numFmtId="0" fontId="3" fillId="0" borderId="6" xfId="0" applyFont="1" applyBorder="1" applyAlignment="1">
      <alignment horizontal="center"/>
    </xf>
    <xf numFmtId="0" fontId="22" fillId="0" borderId="0" xfId="10" applyFont="1" applyAlignment="1">
      <alignment horizontal="center"/>
    </xf>
    <xf numFmtId="0" fontId="3" fillId="3" borderId="52" xfId="10" applyFont="1" applyFill="1" applyBorder="1" applyAlignment="1">
      <alignment horizontal="center"/>
    </xf>
    <xf numFmtId="0" fontId="3" fillId="3" borderId="53" xfId="10" applyFont="1" applyFill="1" applyBorder="1" applyAlignment="1">
      <alignment horizontal="center"/>
    </xf>
    <xf numFmtId="169" fontId="38" fillId="0" borderId="0" xfId="20" applyNumberFormat="1" applyFont="1" applyFill="1" applyBorder="1" applyProtection="1">
      <protection locked="0"/>
    </xf>
    <xf numFmtId="9" fontId="43" fillId="0" borderId="0" xfId="20" applyNumberFormat="1" applyFont="1" applyFill="1" applyBorder="1" applyProtection="1">
      <protection locked="0"/>
    </xf>
  </cellXfs>
  <cellStyles count="21">
    <cellStyle name="Comma" xfId="1" builtinId="3"/>
    <cellStyle name="Currency 2" xfId="2"/>
    <cellStyle name="Currency 2 2" xfId="3"/>
    <cellStyle name="Currency 2 3" xfId="4"/>
    <cellStyle name="Currency 2 4" xfId="5"/>
    <cellStyle name="Currency 2 5" xfId="6"/>
    <cellStyle name="Currency 2 6" xfId="7"/>
    <cellStyle name="Currency 2 7" xfId="8"/>
    <cellStyle name="Currency 2 8" xfId="9"/>
    <cellStyle name="Hyperlink" xfId="19" builtinId="8"/>
    <cellStyle name="Normal" xfId="0" builtinId="0"/>
    <cellStyle name="Normal 2" xfId="10"/>
    <cellStyle name="Normal 2 2" xfId="11"/>
    <cellStyle name="Normal 2 2 2" xfId="20"/>
    <cellStyle name="Normal 2 3" xfId="12"/>
    <cellStyle name="Normal 2 4" xfId="13"/>
    <cellStyle name="Normal 2 5" xfId="14"/>
    <cellStyle name="Normal 2 6" xfId="15"/>
    <cellStyle name="Normal 2 7" xfId="16"/>
    <cellStyle name="Normal 3" xfId="18"/>
    <cellStyle name="Percent" xfId="17" builtinId="5"/>
  </cellStyles>
  <dxfs count="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border>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border>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microsoft.com/office/2006/relationships/vbaProject" Target="vbaProject.bin"/></Relationships>
</file>

<file path=xl/ctrlProps/ctrlProp1.xml><?xml version="1.0" encoding="utf-8"?>
<formControlPr xmlns="http://schemas.microsoft.com/office/spreadsheetml/2009/9/main" objectType="Radio" firstButton="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xdr:twoCellAnchor>
    <xdr:from>
      <xdr:col>0</xdr:col>
      <xdr:colOff>390525</xdr:colOff>
      <xdr:row>13</xdr:row>
      <xdr:rowOff>66675</xdr:rowOff>
    </xdr:from>
    <xdr:to>
      <xdr:col>13</xdr:col>
      <xdr:colOff>752475</xdr:colOff>
      <xdr:row>21</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80975" y="3038475"/>
          <a:ext cx="7277100" cy="1228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On-campus stockroom that supplies research materials primarily to sponsored projects and other KU Depts.  Inventory is maintained using a weighted average costing method.  Stockroom rates are based upon average inventory cost plus an overhead charge.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a:t>
          </a:r>
        </a:p>
        <a:p>
          <a:pPr algn="l" rtl="0">
            <a:defRPr sz="1000"/>
          </a:pPr>
          <a:r>
            <a:rPr lang="en-US" sz="1000" b="0" i="0" u="none" strike="noStrike" baseline="0">
              <a:solidFill>
                <a:srgbClr val="000000"/>
              </a:solidFill>
              <a:latin typeface="Arial"/>
              <a:cs typeface="Arial"/>
            </a:rPr>
            <a:t>Initial fee structure was approved in writing by Lindy Eakin, VP for Administration &amp; Finance in FY2005.</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133350</xdr:colOff>
      <xdr:row>63</xdr:row>
      <xdr:rowOff>0</xdr:rowOff>
    </xdr:from>
    <xdr:to>
      <xdr:col>14</xdr:col>
      <xdr:colOff>400050</xdr:colOff>
      <xdr:row>63</xdr:row>
      <xdr:rowOff>0</xdr:rowOff>
    </xdr:to>
    <xdr:sp macro="" textlink="">
      <xdr:nvSpPr>
        <xdr:cNvPr id="20497" name="Line 11">
          <a:extLst>
            <a:ext uri="{FF2B5EF4-FFF2-40B4-BE49-F238E27FC236}">
              <a16:creationId xmlns:a16="http://schemas.microsoft.com/office/drawing/2014/main" id="{00000000-0008-0000-0000-000011500000}"/>
            </a:ext>
          </a:extLst>
        </xdr:cNvPr>
        <xdr:cNvSpPr>
          <a:spLocks noChangeShapeType="1"/>
        </xdr:cNvSpPr>
      </xdr:nvSpPr>
      <xdr:spPr bwMode="auto">
        <a:xfrm>
          <a:off x="133350" y="11239500"/>
          <a:ext cx="7419975" cy="0"/>
        </a:xfrm>
        <a:prstGeom prst="line">
          <a:avLst/>
        </a:prstGeom>
        <a:noFill/>
        <a:ln w="28575">
          <a:solidFill>
            <a:srgbClr val="000000"/>
          </a:solidFill>
          <a:round/>
          <a:headEnd/>
          <a:tailEnd/>
        </a:ln>
        <a:extLst>
          <a:ext uri="{909E8E84-426E-40dd-AFC4-6F175D3DCCD1}">
            <a14:hiddenFill xmlns=""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47625</xdr:colOff>
          <xdr:row>23</xdr:row>
          <xdr:rowOff>114300</xdr:rowOff>
        </xdr:from>
        <xdr:to>
          <xdr:col>11</xdr:col>
          <xdr:colOff>38100</xdr:colOff>
          <xdr:row>25</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114300</xdr:rowOff>
        </xdr:from>
        <xdr:to>
          <xdr:col>13</xdr:col>
          <xdr:colOff>38100</xdr:colOff>
          <xdr:row>25</xdr:row>
          <xdr:rowOff>38100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75</xdr:row>
          <xdr:rowOff>114300</xdr:rowOff>
        </xdr:from>
        <xdr:to>
          <xdr:col>4</xdr:col>
          <xdr:colOff>523875</xdr:colOff>
          <xdr:row>77</xdr:row>
          <xdr:rowOff>66675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75</xdr:row>
          <xdr:rowOff>114300</xdr:rowOff>
        </xdr:from>
        <xdr:to>
          <xdr:col>7</xdr:col>
          <xdr:colOff>638175</xdr:colOff>
          <xdr:row>77</xdr:row>
          <xdr:rowOff>66675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22</xdr:row>
      <xdr:rowOff>142874</xdr:rowOff>
    </xdr:from>
    <xdr:to>
      <xdr:col>8</xdr:col>
      <xdr:colOff>0</xdr:colOff>
      <xdr:row>27</xdr:row>
      <xdr:rowOff>85725</xdr:rowOff>
    </xdr:to>
    <xdr:sp macro="" textlink="">
      <xdr:nvSpPr>
        <xdr:cNvPr id="4098" name="Text Box 2">
          <a:extLst>
            <a:ext uri="{FF2B5EF4-FFF2-40B4-BE49-F238E27FC236}">
              <a16:creationId xmlns:a16="http://schemas.microsoft.com/office/drawing/2014/main" id="{00000000-0008-0000-0600-000002100000}"/>
            </a:ext>
          </a:extLst>
        </xdr:cNvPr>
        <xdr:cNvSpPr txBox="1">
          <a:spLocks noChangeArrowheads="1"/>
        </xdr:cNvSpPr>
      </xdr:nvSpPr>
      <xdr:spPr bwMode="auto">
        <a:xfrm>
          <a:off x="47625" y="5114924"/>
          <a:ext cx="6581775" cy="752476"/>
        </a:xfrm>
        <a:prstGeom prst="rect">
          <a:avLst/>
        </a:prstGeom>
        <a:solidFill>
          <a:schemeClr val="accent6">
            <a:lumMod val="20000"/>
            <a:lumOff val="80000"/>
          </a:schemeClr>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ysClr val="windowText" lastClr="000000"/>
              </a:solidFill>
              <a:latin typeface="Tahoma"/>
              <a:ea typeface="Tahoma"/>
              <a:cs typeface="Tahoma"/>
            </a:rPr>
            <a:t>Capital Equipment costs are not calculated into the rates of service. </a:t>
          </a:r>
        </a:p>
        <a:p>
          <a:pPr algn="l" rtl="0">
            <a:defRPr sz="1000"/>
          </a:pPr>
          <a:r>
            <a:rPr lang="en-US" sz="1000" b="1" i="0" u="none" strike="noStrike" baseline="0">
              <a:solidFill>
                <a:sysClr val="windowText" lastClr="000000"/>
              </a:solidFill>
              <a:latin typeface="Tahoma"/>
              <a:ea typeface="Tahoma"/>
              <a:cs typeface="Tahoma"/>
            </a:rPr>
            <a:t>The costs are aded into the initial cost of service calculation so we calculate true cost. </a:t>
          </a:r>
        </a:p>
        <a:p>
          <a:pPr algn="l" rtl="0">
            <a:defRPr sz="1000"/>
          </a:pPr>
          <a:r>
            <a:rPr lang="en-US" sz="1000" b="1" i="0" u="none" strike="noStrike" baseline="0">
              <a:solidFill>
                <a:sysClr val="windowText" lastClr="000000"/>
              </a:solidFill>
              <a:latin typeface="Tahoma"/>
              <a:ea typeface="Tahoma"/>
              <a:cs typeface="Tahoma"/>
            </a:rPr>
            <a:t>The costs are then backed out of the rate calculation.</a:t>
          </a:r>
          <a:endParaRPr lang="en-US" sz="1000" b="0" i="0" u="none" strike="noStrike" baseline="0">
            <a:solidFill>
              <a:sysClr val="windowText" lastClr="000000"/>
            </a:solidFill>
            <a:latin typeface="Tahoma"/>
            <a:ea typeface="Tahoma"/>
            <a:cs typeface="Tahom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kellydr\Local%20Settings\Temporary%20Internet%20Files\OLK1F\Rates%20and%20Budgets\QC%20rates%20for%20NHLBI%20RFP-spring%202006-for%20V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ptroller\Danielle\Service%20Centers\FY10%20Final%20Schedules\4755_FY10%20Pack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min\Finance\CORES\Vector\Rate%20Development%20Schedule\In%20Development%20FY06-07\FY06-07%20VECTOR%20CORE%20RATE%20DEVELOP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min\Finance\CORES%20PBM%20Schedules\QC\Rate%20Development%20Schedule\FY2005%20In%20Process%20Rates%20-%20QC%2008-23-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Finance\CORES%20PBM%20Schedules\QC\Rate%20Development%20Schedule\FY2005%20In%20Process%20Rates%20-%20QC%2009-01-04.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FY2003%20Rate%20Development%20Schedules%20-%20QC%20FINAL%20w-o%20CD.1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Proposed Rates"/>
      <sheetName val="Projected Billings"/>
      <sheetName val="Gen Supplies"/>
      <sheetName val="Service Contracts"/>
      <sheetName val="Depreciation"/>
      <sheetName val="G&amp;A"/>
      <sheetName val="Development"/>
      <sheetName val="IT"/>
      <sheetName val="AAV Genome Titration"/>
      <sheetName val="AAV IC Assay Sample"/>
      <sheetName val="SDS-Coomassie "/>
      <sheetName val="AD-RCA Assay "/>
      <sheetName val="Biodistribution"/>
      <sheetName val="Bio w-o DNA ext 1-10 samples"/>
      <sheetName val="Bio w-o DNA ext 11-20 samples"/>
      <sheetName val="Bio with DNA ext 5 samples"/>
      <sheetName val="Bio with DNA ext 6-10 samples"/>
      <sheetName val="Bio with DNA ext 11-20 samples"/>
      <sheetName val="RNA Bio w ext and quant - 20 s"/>
      <sheetName val="RNA Bio w ext and quant - 37 s"/>
      <sheetName val="RNA Bio w ext - 20 samples"/>
      <sheetName val="RNA Bio w ext - 37 samples"/>
      <sheetName val="AD-DNA Structure "/>
      <sheetName val="Endotoxin"/>
      <sheetName val="Sterility "/>
      <sheetName val="TCID50 Per Sample"/>
      <sheetName val="Lenti DNA"/>
      <sheetName val="Adeno Titration - Trans "/>
      <sheetName val="Retro Titration - Trans "/>
      <sheetName val="Adeno Potency "/>
      <sheetName val="Lenti RCA P24 ELISA"/>
      <sheetName val="P24 ELISA"/>
      <sheetName val="AAV RCA Assay"/>
      <sheetName val="SDS-Silver "/>
      <sheetName val="AD-Plaque"/>
    </sheetNames>
    <sheetDataSet>
      <sheetData sheetId="0"/>
      <sheetData sheetId="1">
        <row r="26">
          <cell r="H26">
            <v>6278.4</v>
          </cell>
        </row>
      </sheetData>
      <sheetData sheetId="2"/>
      <sheetData sheetId="3"/>
      <sheetData sheetId="4"/>
      <sheetData sheetId="5"/>
      <sheetData sheetId="6"/>
      <sheetData sheetId="7">
        <row r="44">
          <cell r="J44">
            <v>12.604375178389398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Rates and Projected Billings"/>
      <sheetName val="FY10 Budget"/>
      <sheetName val="Gen Lab Supplies"/>
      <sheetName val="Service Contracts"/>
      <sheetName val="Depreciation"/>
      <sheetName val="G&amp;A"/>
      <sheetName val="Development"/>
      <sheetName val="Spleen and Lympy Node Lymph Iso"/>
      <sheetName val="Nab to wt AdV 1 Samp"/>
      <sheetName val="Nab to wt AdV Addtl Samples"/>
      <sheetName val="NAB to AAV 1"/>
      <sheetName val="NAB to AAV 2"/>
      <sheetName val="NAB to AdV 1"/>
      <sheetName val="NAB to AdV 2"/>
      <sheetName val="Cell Exp  Culture IFNy Elisp V"/>
      <sheetName val="Cell Exp  Culture IFNy Elis P"/>
      <sheetName val="IFNy Elispot VS"/>
      <sheetName val="IFNy Elispot PS"/>
      <sheetName val="IFNy Elispot VS &amp; PS"/>
      <sheetName val="IFNy Elispot VS Additional Samp"/>
      <sheetName val="IFNy Elispot PS Additional "/>
      <sheetName val="IFNy Elispot PS &amp; VS Addition  "/>
      <sheetName val="ICS 5 Colors VS 1 Sample"/>
      <sheetName val="ICS 5 Colors VS Addid Sam"/>
      <sheetName val="ICS 5 Colors PS "/>
      <sheetName val="ICS 5 Colors PS Addit Sam "/>
      <sheetName val="PBMC Isolation One Sample"/>
      <sheetName val="PBMC Isolation Each Add Samp"/>
      <sheetName val="Gut LPL Isolation"/>
      <sheetName val="ELISA Based Assay"/>
    </sheetNames>
    <sheetDataSet>
      <sheetData sheetId="0" refreshError="1"/>
      <sheetData sheetId="1"/>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Projected Billings"/>
      <sheetName val="Gen Supplies"/>
      <sheetName val="Service Contracts"/>
      <sheetName val="Depreciation - VC"/>
      <sheetName val="G&amp;A"/>
      <sheetName val="IT"/>
      <sheetName val="Development"/>
      <sheetName val="Proposed Rates"/>
      <sheetName val="Creation DL"/>
      <sheetName val="Rescue-AD"/>
      <sheetName val="E&amp;P-AD "/>
      <sheetName val="Lg Prep-Purification"/>
      <sheetName val="Single Vial-AD"/>
      <sheetName val="Retrovirus Prod"/>
      <sheetName val="AAV Lg Prep Vector - TRANS ONLY"/>
      <sheetName val="(TT) AAV Lg Prep Vector Purif"/>
      <sheetName val="(TT) AAV Lg Prep Vector (50 P)"/>
      <sheetName val="(TT) Aliquot AAV V. (1x10e11 P)"/>
      <sheetName val="Clone New Plasmid"/>
      <sheetName val="Cell Line"/>
      <sheetName val="Sm Scale Prep of Plasmid 1L"/>
      <sheetName val="Plasmid"/>
      <sheetName val="Lenti"/>
      <sheetName val="AAV Genome Titration"/>
      <sheetName val="Biodistribution"/>
      <sheetName val="AAV IC Assay Sample "/>
      <sheetName val="SDS-Coomassie "/>
      <sheetName val="AD-RCA Assay"/>
      <sheetName val="Adeno Potency "/>
      <sheetName val="AD-DNA Structure "/>
      <sheetName val="Endotoxin"/>
    </sheetNames>
    <sheetDataSet>
      <sheetData sheetId="0" refreshError="1"/>
      <sheetData sheetId="1" refreshError="1">
        <row r="20">
          <cell r="L20">
            <v>36.9</v>
          </cell>
        </row>
      </sheetData>
      <sheetData sheetId="2" refreshError="1"/>
      <sheetData sheetId="3" refreshError="1"/>
      <sheetData sheetId="4" refreshError="1"/>
      <sheetData sheetId="5" refreshError="1"/>
      <sheetData sheetId="6" refreshError="1">
        <row r="44">
          <cell r="I44">
            <v>17.010864231467785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0"/>
      <sheetData sheetId="1">
        <row r="23">
          <cell r="L23">
            <v>34</v>
          </cell>
        </row>
        <row r="26">
          <cell r="H26">
            <v>5728.32</v>
          </cell>
        </row>
      </sheetData>
      <sheetData sheetId="2"/>
      <sheetData sheetId="3">
        <row r="42">
          <cell r="Q42">
            <v>302705</v>
          </cell>
        </row>
      </sheetData>
      <sheetData sheetId="4">
        <row r="41">
          <cell r="L41">
            <v>2105.4749999999999</v>
          </cell>
          <cell r="U41">
            <v>53006</v>
          </cell>
        </row>
      </sheetData>
      <sheetData sheetId="5">
        <row r="22">
          <cell r="H22">
            <v>17.005160326238759</v>
          </cell>
        </row>
      </sheetData>
      <sheetData sheetId="6">
        <row r="13">
          <cell r="J13">
            <v>0.27931400480420088</v>
          </cell>
        </row>
      </sheetData>
      <sheetData sheetId="7">
        <row r="24">
          <cell r="J24">
            <v>1.6676093514328809</v>
          </cell>
        </row>
      </sheetData>
      <sheetData sheetId="8">
        <row r="42">
          <cell r="J42">
            <v>16.106821279928496</v>
          </cell>
        </row>
      </sheetData>
      <sheetData sheetId="9">
        <row r="5">
          <cell r="K5">
            <v>0.2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AAV Genome Titration Rvsd Per M"/>
      <sheetName val="AAV IC Assay Sample Rvsd per M "/>
      <sheetName val="AAV IC Assay 2 Sample Rvsd"/>
      <sheetName val="AAV RCA Assay Rvsd"/>
      <sheetName val="AAV Western Blot-AD Rvsd"/>
      <sheetName val="AAV Western Blot-AAV Rvsd"/>
      <sheetName val="AAV Western Blot-CP Rvsd"/>
      <sheetName val="SDS-Coomassie Rvsd"/>
      <sheetName val="SDS-Silver Rvsd"/>
      <sheetName val="CDC-Slot Blot Rvsd"/>
      <sheetName val="CDC-TaqMan Rvsd"/>
      <sheetName val="ADC-TaqMan Rvsd"/>
      <sheetName val="Benzonase Det Rvsd"/>
      <sheetName val="AD-RCA Assay Rvsd per ML"/>
      <sheetName val="AD-Plaque Assay Rvsd per ML"/>
      <sheetName val="Biodistribution Rvsd per ML"/>
      <sheetName val="AD-DNA Structure Rvsd"/>
      <sheetName val="AFU Rvsd"/>
      <sheetName val="Inf Adeno Assay Rvsd"/>
      <sheetName val="Inf Adeno Assay"/>
      <sheetName val="Endotoxin Rvsd Per ML"/>
      <sheetName val="Sterility Rvsd"/>
      <sheetName val="TCID50 Per Sample"/>
      <sheetName val="Lenti DNA"/>
      <sheetName val="Retro Titration - Trans Rvsd"/>
      <sheetName val="Epo ELISA"/>
      <sheetName val="hGH ELISA"/>
      <sheetName val="A1AT ELISA"/>
      <sheetName val="CG ELISA"/>
      <sheetName val="ELISA"/>
      <sheetName val="Neutralizing Ab"/>
      <sheetName val="Adeno Potency Rvsd"/>
      <sheetName val="Lenti RCA P24 ELISA"/>
      <sheetName val="P24 ELISA"/>
      <sheetName val="PBMC"/>
      <sheetName val="Elispot "/>
      <sheetName val="Intracellular"/>
      <sheetName val="Spenocyte"/>
      <sheetName val="Canine Elispot"/>
      <sheetName val="Elispot Mouse"/>
      <sheetName val="ICC"/>
      <sheetName val="Proposed Rates"/>
    </sheetNames>
    <sheetDataSet>
      <sheetData sheetId="0"/>
      <sheetData sheetId="1"/>
      <sheetData sheetId="2"/>
      <sheetData sheetId="3"/>
      <sheetData sheetId="4"/>
      <sheetData sheetId="5"/>
      <sheetData sheetId="6"/>
      <sheetData sheetId="7"/>
      <sheetData sheetId="8">
        <row r="42">
          <cell r="J42">
            <v>12.538783887771633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rect Labor"/>
      <sheetName val="DL Immuno"/>
      <sheetName val="Projected Billings"/>
      <sheetName val="Projected DL Billings"/>
      <sheetName val="Gen Supplies"/>
      <sheetName val="Service Contracts"/>
      <sheetName val="Depreciation"/>
      <sheetName val="G&amp;A"/>
      <sheetName val="Development"/>
      <sheetName val="IT"/>
      <sheetName val="Template"/>
      <sheetName val="#1 AAV Gen-Titer-TaqMan"/>
      <sheetName val="#2A AAV IC Assay (1 sample)"/>
      <sheetName val="AAV IC Assay (2)"/>
      <sheetName val="AAV RCA Assay "/>
      <sheetName val="AAV Western Blot-AD"/>
      <sheetName val="AAV Western Blot-AAV"/>
      <sheetName val="AAV Western Blot-CP"/>
      <sheetName val="SDS-Coomassie"/>
      <sheetName val="SDS-Silver"/>
      <sheetName val="CDC-Slot Blot"/>
      <sheetName val="CDC-TaqMan"/>
      <sheetName val="ADC-TaqMan"/>
      <sheetName val="Benzonase Det"/>
      <sheetName val="AD-RCA Assay"/>
      <sheetName val="AD-Plaque Assay "/>
      <sheetName val="Biodistribution"/>
      <sheetName val="Ad-DNA structure"/>
      <sheetName val="AFU"/>
      <sheetName val="Inf Adeno Assay"/>
      <sheetName val="Endotoxin"/>
      <sheetName val="Sterility"/>
      <sheetName val="Epo ELISA"/>
      <sheetName val="hGH ELISA"/>
      <sheetName val="A1AT ELISA"/>
      <sheetName val="CG ELISA"/>
      <sheetName val="ELISA"/>
      <sheetName val="Neutralizing Ab"/>
      <sheetName val="Retro Tit - Trans"/>
      <sheetName val="Adeno Potency"/>
      <sheetName val="Proposed Rates"/>
    </sheetNames>
    <sheetDataSet>
      <sheetData sheetId="0"/>
      <sheetData sheetId="1">
        <row r="22">
          <cell r="L22">
            <v>27.3</v>
          </cell>
        </row>
      </sheetData>
      <sheetData sheetId="2"/>
      <sheetData sheetId="3"/>
      <sheetData sheetId="4"/>
      <sheetData sheetId="5">
        <row r="22">
          <cell r="H22">
            <v>8.1195793208802325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83"/>
  <sheetViews>
    <sheetView workbookViewId="0">
      <selection sqref="A1:N1"/>
    </sheetView>
  </sheetViews>
  <sheetFormatPr defaultColWidth="8.85546875" defaultRowHeight="12.75" x14ac:dyDescent="0.2"/>
  <cols>
    <col min="1" max="1" width="2.7109375" customWidth="1"/>
    <col min="2" max="4" width="3.42578125" customWidth="1"/>
    <col min="5" max="5" width="8.140625" customWidth="1"/>
    <col min="6" max="6" width="11.42578125" customWidth="1"/>
    <col min="7" max="7" width="27.42578125" customWidth="1"/>
    <col min="8" max="8" width="10.140625" bestFit="1" customWidth="1"/>
    <col min="9" max="9" width="4.7109375" style="3" customWidth="1"/>
    <col min="10" max="10" width="10.7109375" style="3" customWidth="1"/>
    <col min="11" max="11" width="4.7109375" customWidth="1"/>
    <col min="12" max="12" width="8.28515625" customWidth="1"/>
    <col min="13" max="13" width="4.7109375" customWidth="1"/>
    <col min="14" max="14" width="8.28515625" customWidth="1"/>
    <col min="15" max="15" width="1.42578125" customWidth="1"/>
    <col min="16" max="16" width="11.85546875" customWidth="1"/>
  </cols>
  <sheetData>
    <row r="1" spans="1:17" s="4" customFormat="1" ht="30.75" x14ac:dyDescent="0.55000000000000004">
      <c r="A1" s="464" t="s">
        <v>24</v>
      </c>
      <c r="B1" s="464"/>
      <c r="C1" s="464"/>
      <c r="D1" s="464"/>
      <c r="E1" s="464"/>
      <c r="F1" s="464"/>
      <c r="G1" s="464"/>
      <c r="H1" s="464"/>
      <c r="I1" s="464"/>
      <c r="J1" s="464"/>
      <c r="K1" s="464"/>
      <c r="L1" s="464"/>
      <c r="M1" s="464"/>
      <c r="N1" s="464"/>
      <c r="O1" s="10"/>
      <c r="P1" s="10"/>
      <c r="Q1" s="10"/>
    </row>
    <row r="2" spans="1:17" s="12" customFormat="1" ht="18" x14ac:dyDescent="0.25">
      <c r="A2" s="465" t="s">
        <v>43</v>
      </c>
      <c r="B2" s="465"/>
      <c r="C2" s="465"/>
      <c r="D2" s="465"/>
      <c r="E2" s="465"/>
      <c r="F2" s="465"/>
      <c r="G2" s="465"/>
      <c r="H2" s="465"/>
      <c r="I2" s="465"/>
      <c r="J2" s="465"/>
      <c r="K2" s="465"/>
      <c r="L2" s="465"/>
      <c r="M2" s="465"/>
      <c r="N2" s="465"/>
      <c r="O2" s="11"/>
      <c r="P2" s="11"/>
      <c r="Q2" s="11"/>
    </row>
    <row r="3" spans="1:17" s="4" customFormat="1" ht="15" x14ac:dyDescent="0.2">
      <c r="A3" s="14"/>
      <c r="B3" s="14"/>
      <c r="C3" s="14"/>
      <c r="D3" s="14"/>
      <c r="I3" s="15"/>
      <c r="J3" s="15"/>
    </row>
    <row r="4" spans="1:17" s="4" customFormat="1" ht="38.25" customHeight="1" x14ac:dyDescent="0.2">
      <c r="A4" s="466" t="s">
        <v>86</v>
      </c>
      <c r="B4" s="467"/>
      <c r="C4" s="467"/>
      <c r="D4" s="467"/>
      <c r="E4" s="467"/>
      <c r="F4" s="467"/>
      <c r="G4" s="467"/>
      <c r="H4" s="467"/>
      <c r="I4" s="467"/>
      <c r="J4" s="467"/>
      <c r="K4" s="467"/>
      <c r="L4" s="467"/>
      <c r="M4" s="467"/>
      <c r="N4" s="467"/>
    </row>
    <row r="5" spans="1:17" s="4" customFormat="1" ht="15" x14ac:dyDescent="0.2">
      <c r="A5" s="14"/>
      <c r="B5" s="14"/>
      <c r="C5" s="14"/>
      <c r="D5" s="14"/>
      <c r="I5" s="15"/>
      <c r="J5" s="15"/>
    </row>
    <row r="6" spans="1:17" s="4" customFormat="1" ht="14.25" x14ac:dyDescent="0.2">
      <c r="A6" s="13" t="s">
        <v>1</v>
      </c>
      <c r="B6" s="9"/>
      <c r="C6" s="9"/>
      <c r="D6" s="9"/>
      <c r="F6" s="6"/>
      <c r="G6" s="6"/>
      <c r="H6" s="6"/>
      <c r="I6" s="16"/>
      <c r="J6" s="16"/>
      <c r="K6" s="6"/>
      <c r="L6" s="6"/>
    </row>
    <row r="7" spans="1:17" s="4" customFormat="1" ht="14.25" x14ac:dyDescent="0.2">
      <c r="A7" s="13" t="s">
        <v>2</v>
      </c>
      <c r="B7" s="9"/>
      <c r="C7" s="9"/>
      <c r="D7" s="9"/>
      <c r="F7" s="7"/>
      <c r="G7" s="7"/>
      <c r="H7" s="7"/>
      <c r="I7" s="17"/>
      <c r="J7" s="17"/>
      <c r="K7" s="6"/>
      <c r="L7" s="6"/>
      <c r="O7" s="15"/>
    </row>
    <row r="8" spans="1:17" s="4" customFormat="1" ht="14.25" x14ac:dyDescent="0.2">
      <c r="A8" s="13" t="s">
        <v>3</v>
      </c>
      <c r="B8" s="9"/>
      <c r="C8" s="9"/>
      <c r="D8" s="9"/>
      <c r="I8" s="15"/>
      <c r="J8" s="15"/>
      <c r="O8" s="15"/>
    </row>
    <row r="9" spans="1:17" s="4" customFormat="1" ht="15" x14ac:dyDescent="0.2">
      <c r="A9" s="14"/>
      <c r="B9" s="4" t="s">
        <v>4</v>
      </c>
      <c r="F9" s="6"/>
      <c r="G9" s="6"/>
      <c r="H9" s="6"/>
      <c r="I9" s="16"/>
      <c r="J9" s="16"/>
      <c r="K9" s="6"/>
      <c r="L9" s="6"/>
      <c r="O9" s="15"/>
    </row>
    <row r="10" spans="1:17" s="4" customFormat="1" ht="15" x14ac:dyDescent="0.2">
      <c r="A10" s="14"/>
      <c r="B10" s="4" t="s">
        <v>5</v>
      </c>
      <c r="F10" s="6"/>
      <c r="G10" s="6"/>
      <c r="H10" s="6"/>
      <c r="I10" s="16"/>
      <c r="J10" s="16"/>
      <c r="K10" s="6"/>
      <c r="L10" s="6"/>
      <c r="O10" s="15"/>
    </row>
    <row r="11" spans="1:17" s="4" customFormat="1" ht="15" x14ac:dyDescent="0.2">
      <c r="A11" s="14"/>
      <c r="B11" s="4" t="s">
        <v>6</v>
      </c>
      <c r="F11" s="7"/>
      <c r="G11" s="7"/>
      <c r="H11" s="7"/>
      <c r="I11" s="17"/>
      <c r="J11" s="17"/>
      <c r="K11" s="7"/>
      <c r="L11" s="6"/>
      <c r="O11" s="15"/>
    </row>
    <row r="12" spans="1:17" s="4" customFormat="1" ht="15" x14ac:dyDescent="0.2">
      <c r="A12" s="14"/>
      <c r="B12" s="14"/>
      <c r="C12" s="14"/>
      <c r="D12" s="14"/>
      <c r="I12" s="15"/>
      <c r="J12" s="15"/>
    </row>
    <row r="13" spans="1:17" s="4" customFormat="1" ht="14.25" x14ac:dyDescent="0.2">
      <c r="A13" s="13" t="s">
        <v>44</v>
      </c>
      <c r="B13" s="9"/>
      <c r="C13" s="9"/>
      <c r="D13" s="9"/>
      <c r="I13" s="15"/>
      <c r="J13" s="15"/>
    </row>
    <row r="14" spans="1:17" s="4" customFormat="1" x14ac:dyDescent="0.2">
      <c r="I14" s="15"/>
      <c r="J14" s="15"/>
    </row>
    <row r="15" spans="1:17" s="4" customFormat="1" x14ac:dyDescent="0.2">
      <c r="I15" s="15"/>
      <c r="J15" s="15"/>
    </row>
    <row r="16" spans="1:17" s="4" customFormat="1" x14ac:dyDescent="0.2">
      <c r="I16" s="15"/>
      <c r="J16" s="15"/>
    </row>
    <row r="17" spans="1:14" s="4" customFormat="1" x14ac:dyDescent="0.2">
      <c r="I17" s="15"/>
      <c r="J17" s="15"/>
    </row>
    <row r="18" spans="1:14" s="4" customFormat="1" x14ac:dyDescent="0.2">
      <c r="I18" s="15"/>
      <c r="J18" s="15"/>
    </row>
    <row r="19" spans="1:14" s="4" customFormat="1" x14ac:dyDescent="0.2">
      <c r="I19" s="15"/>
      <c r="J19" s="15"/>
    </row>
    <row r="20" spans="1:14" s="4" customFormat="1" x14ac:dyDescent="0.2">
      <c r="I20" s="15"/>
      <c r="J20" s="15"/>
    </row>
    <row r="21" spans="1:14" s="4" customFormat="1" x14ac:dyDescent="0.2">
      <c r="I21" s="15"/>
      <c r="J21" s="15"/>
    </row>
    <row r="22" spans="1:14" s="4" customFormat="1" x14ac:dyDescent="0.2">
      <c r="I22" s="15"/>
      <c r="J22" s="15"/>
    </row>
    <row r="23" spans="1:14" s="4" customFormat="1" ht="14.25" x14ac:dyDescent="0.2">
      <c r="A23" s="13" t="s">
        <v>45</v>
      </c>
      <c r="B23" s="9"/>
      <c r="C23" s="9"/>
      <c r="D23" s="9"/>
      <c r="I23" s="15"/>
      <c r="J23" s="16"/>
      <c r="K23" s="6"/>
      <c r="L23" s="6"/>
    </row>
    <row r="24" spans="1:14" s="4" customFormat="1" x14ac:dyDescent="0.2">
      <c r="I24" s="15"/>
      <c r="J24" s="15"/>
    </row>
    <row r="25" spans="1:14" s="4" customFormat="1" ht="14.25" x14ac:dyDescent="0.2">
      <c r="A25" s="13" t="s">
        <v>47</v>
      </c>
      <c r="I25" s="15"/>
      <c r="J25" s="15"/>
      <c r="L25" s="4" t="s">
        <v>39</v>
      </c>
      <c r="N25" s="4" t="s">
        <v>40</v>
      </c>
    </row>
    <row r="26" spans="1:14" s="4" customFormat="1" x14ac:dyDescent="0.2">
      <c r="A26" s="4" t="s">
        <v>48</v>
      </c>
      <c r="I26" s="15"/>
      <c r="J26" s="15"/>
    </row>
    <row r="27" spans="1:14" s="4" customFormat="1" x14ac:dyDescent="0.2">
      <c r="I27" s="15"/>
      <c r="J27" s="15"/>
    </row>
    <row r="28" spans="1:14" s="4" customFormat="1" ht="14.25" x14ac:dyDescent="0.2">
      <c r="A28" s="13" t="s">
        <v>51</v>
      </c>
      <c r="B28" s="9"/>
      <c r="C28" s="9"/>
      <c r="D28" s="9"/>
      <c r="I28" s="15"/>
      <c r="J28" s="15"/>
    </row>
    <row r="29" spans="1:14" s="4" customFormat="1" ht="14.25" x14ac:dyDescent="0.2">
      <c r="A29" s="9"/>
      <c r="B29" s="9"/>
      <c r="C29" s="9"/>
      <c r="D29" s="9"/>
      <c r="I29" s="15"/>
      <c r="J29" s="15"/>
    </row>
    <row r="30" spans="1:14" s="4" customFormat="1" ht="14.25" x14ac:dyDescent="0.2">
      <c r="H30" s="18" t="s">
        <v>7</v>
      </c>
      <c r="I30" s="19"/>
      <c r="J30" s="20" t="s">
        <v>8</v>
      </c>
    </row>
    <row r="31" spans="1:14" s="4" customFormat="1" ht="14.25" x14ac:dyDescent="0.2">
      <c r="B31" s="9" t="s">
        <v>9</v>
      </c>
      <c r="C31" s="9"/>
      <c r="D31" s="9"/>
      <c r="E31" s="9"/>
      <c r="H31" s="21"/>
      <c r="I31" s="5"/>
      <c r="J31" s="22"/>
    </row>
    <row r="32" spans="1:14" s="4" customFormat="1" ht="14.25" x14ac:dyDescent="0.2">
      <c r="B32" s="4" t="s">
        <v>49</v>
      </c>
      <c r="E32" s="9"/>
      <c r="H32" s="21"/>
      <c r="I32" s="5"/>
      <c r="J32" s="22"/>
    </row>
    <row r="33" spans="2:10" s="4" customFormat="1" x14ac:dyDescent="0.2">
      <c r="C33" s="4" t="s">
        <v>10</v>
      </c>
      <c r="H33" s="21">
        <v>225000</v>
      </c>
      <c r="I33" s="5"/>
      <c r="J33" s="22">
        <v>210000</v>
      </c>
    </row>
    <row r="34" spans="2:10" s="4" customFormat="1" x14ac:dyDescent="0.2">
      <c r="C34" s="4" t="s">
        <v>11</v>
      </c>
      <c r="H34" s="21">
        <v>680000</v>
      </c>
      <c r="I34" s="5"/>
      <c r="J34" s="22">
        <v>675000</v>
      </c>
    </row>
    <row r="35" spans="2:10" s="4" customFormat="1" x14ac:dyDescent="0.2">
      <c r="B35" s="4" t="s">
        <v>12</v>
      </c>
      <c r="H35" s="21"/>
      <c r="I35" s="5"/>
      <c r="J35" s="22"/>
    </row>
    <row r="36" spans="2:10" s="4" customFormat="1" x14ac:dyDescent="0.2">
      <c r="C36" s="5" t="s">
        <v>25</v>
      </c>
      <c r="D36" s="5"/>
      <c r="F36" s="5"/>
      <c r="G36" s="5"/>
      <c r="H36" s="21">
        <v>0</v>
      </c>
      <c r="I36" s="5"/>
      <c r="J36" s="22">
        <v>0</v>
      </c>
    </row>
    <row r="37" spans="2:10" s="4" customFormat="1" x14ac:dyDescent="0.2">
      <c r="C37" s="5" t="s">
        <v>26</v>
      </c>
      <c r="D37" s="5"/>
      <c r="F37" s="5"/>
      <c r="G37" s="5"/>
      <c r="H37" s="21">
        <v>0</v>
      </c>
      <c r="I37" s="5"/>
      <c r="J37" s="22">
        <v>0</v>
      </c>
    </row>
    <row r="38" spans="2:10" s="4" customFormat="1" x14ac:dyDescent="0.2">
      <c r="C38" s="5" t="s">
        <v>27</v>
      </c>
      <c r="D38" s="5"/>
      <c r="F38" s="5"/>
      <c r="G38" s="5"/>
      <c r="H38" s="21">
        <v>0</v>
      </c>
      <c r="I38" s="5"/>
      <c r="J38" s="22">
        <v>0</v>
      </c>
    </row>
    <row r="39" spans="2:10" s="4" customFormat="1" x14ac:dyDescent="0.2">
      <c r="D39" s="5" t="s">
        <v>31</v>
      </c>
      <c r="H39" s="21">
        <v>0</v>
      </c>
      <c r="I39" s="5"/>
      <c r="J39" s="22">
        <v>0</v>
      </c>
    </row>
    <row r="40" spans="2:10" s="4" customFormat="1" x14ac:dyDescent="0.2">
      <c r="D40" s="5" t="s">
        <v>28</v>
      </c>
      <c r="H40" s="21">
        <v>0</v>
      </c>
      <c r="I40" s="5"/>
      <c r="J40" s="22">
        <v>0</v>
      </c>
    </row>
    <row r="41" spans="2:10" s="4" customFormat="1" x14ac:dyDescent="0.2">
      <c r="D41" s="5" t="s">
        <v>29</v>
      </c>
      <c r="H41" s="21">
        <v>0</v>
      </c>
      <c r="I41" s="5"/>
      <c r="J41" s="22">
        <v>0</v>
      </c>
    </row>
    <row r="42" spans="2:10" s="4" customFormat="1" x14ac:dyDescent="0.2">
      <c r="D42" s="5" t="s">
        <v>30</v>
      </c>
      <c r="H42" s="21">
        <v>0</v>
      </c>
      <c r="I42" s="5"/>
      <c r="J42" s="22">
        <v>0</v>
      </c>
    </row>
    <row r="43" spans="2:10" s="4" customFormat="1" x14ac:dyDescent="0.2">
      <c r="D43" s="5" t="s">
        <v>32</v>
      </c>
      <c r="H43" s="21">
        <v>0</v>
      </c>
      <c r="I43" s="5"/>
      <c r="J43" s="22">
        <v>0</v>
      </c>
    </row>
    <row r="44" spans="2:10" s="4" customFormat="1" x14ac:dyDescent="0.2">
      <c r="E44" s="4" t="s">
        <v>13</v>
      </c>
      <c r="H44" s="23">
        <f>SUM(H33:H43)</f>
        <v>905000</v>
      </c>
      <c r="I44" s="5"/>
      <c r="J44" s="24">
        <f>SUM(J33:J43)</f>
        <v>885000</v>
      </c>
    </row>
    <row r="45" spans="2:10" s="4" customFormat="1" x14ac:dyDescent="0.2">
      <c r="H45" s="21"/>
      <c r="I45" s="5"/>
      <c r="J45" s="22"/>
    </row>
    <row r="46" spans="2:10" s="4" customFormat="1" ht="14.25" x14ac:dyDescent="0.2">
      <c r="B46" s="9" t="s">
        <v>14</v>
      </c>
      <c r="C46" s="9"/>
      <c r="D46" s="9"/>
      <c r="E46" s="9"/>
      <c r="H46" s="21"/>
      <c r="I46" s="5"/>
      <c r="J46" s="22"/>
    </row>
    <row r="47" spans="2:10" s="4" customFormat="1" x14ac:dyDescent="0.2">
      <c r="C47" s="4" t="s">
        <v>15</v>
      </c>
      <c r="H47" s="21">
        <v>85000</v>
      </c>
      <c r="I47" s="5"/>
      <c r="J47" s="22">
        <v>80000</v>
      </c>
    </row>
    <row r="48" spans="2:10" s="4" customFormat="1" x14ac:dyDescent="0.2">
      <c r="C48" s="4" t="s">
        <v>16</v>
      </c>
      <c r="H48" s="21">
        <v>22880</v>
      </c>
      <c r="I48" s="5"/>
      <c r="J48" s="22">
        <v>20250</v>
      </c>
    </row>
    <row r="49" spans="2:10" s="4" customFormat="1" x14ac:dyDescent="0.2">
      <c r="C49" s="4" t="s">
        <v>17</v>
      </c>
      <c r="H49" s="21">
        <v>750000</v>
      </c>
      <c r="I49" s="5"/>
      <c r="J49" s="22">
        <v>770000</v>
      </c>
    </row>
    <row r="50" spans="2:10" s="4" customFormat="1" x14ac:dyDescent="0.2">
      <c r="C50" s="4" t="s">
        <v>23</v>
      </c>
      <c r="H50" s="21">
        <v>22000</v>
      </c>
      <c r="I50" s="5"/>
      <c r="J50" s="22">
        <v>25000</v>
      </c>
    </row>
    <row r="51" spans="2:10" s="4" customFormat="1" x14ac:dyDescent="0.2">
      <c r="C51" s="4" t="s">
        <v>18</v>
      </c>
      <c r="H51" s="21">
        <v>1200</v>
      </c>
      <c r="I51" s="5"/>
      <c r="J51" s="22">
        <v>2500</v>
      </c>
    </row>
    <row r="52" spans="2:10" s="4" customFormat="1" x14ac:dyDescent="0.2">
      <c r="E52" s="4" t="s">
        <v>19</v>
      </c>
      <c r="H52" s="23">
        <f>SUM(H47:H51)</f>
        <v>881080</v>
      </c>
      <c r="I52" s="5"/>
      <c r="J52" s="24">
        <f>SUM(J47:J51)</f>
        <v>897750</v>
      </c>
    </row>
    <row r="53" spans="2:10" s="4" customFormat="1" x14ac:dyDescent="0.2">
      <c r="H53" s="21"/>
      <c r="I53" s="5"/>
      <c r="J53" s="22"/>
    </row>
    <row r="54" spans="2:10" s="4" customFormat="1" ht="13.5" thickBot="1" x14ac:dyDescent="0.25">
      <c r="B54" s="4" t="s">
        <v>20</v>
      </c>
      <c r="H54" s="25">
        <f>H44-H52</f>
        <v>23920</v>
      </c>
      <c r="I54" s="5"/>
      <c r="J54" s="26">
        <f>J44-J52</f>
        <v>-12750</v>
      </c>
    </row>
    <row r="55" spans="2:10" s="4" customFormat="1" ht="13.5" thickTop="1" x14ac:dyDescent="0.2">
      <c r="H55" s="21"/>
      <c r="I55" s="5"/>
      <c r="J55" s="22"/>
    </row>
    <row r="56" spans="2:10" s="4" customFormat="1" x14ac:dyDescent="0.2">
      <c r="B56" s="4" t="s">
        <v>21</v>
      </c>
      <c r="H56" s="27">
        <f>H54/H52</f>
        <v>2.7148499568711126E-2</v>
      </c>
      <c r="I56" s="5"/>
      <c r="J56" s="28">
        <f>J54/J52</f>
        <v>-1.4202172096908938E-2</v>
      </c>
    </row>
    <row r="57" spans="2:10" s="4" customFormat="1" x14ac:dyDescent="0.2">
      <c r="H57" s="21"/>
      <c r="I57" s="5"/>
      <c r="J57" s="22"/>
    </row>
    <row r="58" spans="2:10" s="4" customFormat="1" x14ac:dyDescent="0.2">
      <c r="B58" s="4" t="s">
        <v>46</v>
      </c>
      <c r="H58" s="21"/>
      <c r="I58" s="5"/>
      <c r="J58" s="22"/>
    </row>
    <row r="59" spans="2:10" s="4" customFormat="1" x14ac:dyDescent="0.2">
      <c r="C59" s="4" t="s">
        <v>50</v>
      </c>
      <c r="H59" s="21">
        <v>0</v>
      </c>
      <c r="I59" s="5"/>
      <c r="J59" s="22">
        <v>0</v>
      </c>
    </row>
    <row r="60" spans="2:10" s="4" customFormat="1" x14ac:dyDescent="0.2">
      <c r="H60" s="29"/>
      <c r="I60" s="6"/>
      <c r="J60" s="30"/>
    </row>
    <row r="63" spans="2:10" s="4" customFormat="1" x14ac:dyDescent="0.2"/>
    <row r="64" spans="2:10" s="4" customFormat="1" x14ac:dyDescent="0.2"/>
    <row r="65" spans="1:14" s="4" customFormat="1" ht="14.25" x14ac:dyDescent="0.2">
      <c r="A65" s="9" t="s">
        <v>41</v>
      </c>
    </row>
    <row r="66" spans="1:14" s="4" customFormat="1" x14ac:dyDescent="0.2"/>
    <row r="67" spans="1:14" s="4" customFormat="1" x14ac:dyDescent="0.2">
      <c r="A67" s="4" t="s">
        <v>83</v>
      </c>
      <c r="E67" s="5"/>
      <c r="F67" s="5"/>
      <c r="G67" s="6"/>
      <c r="H67" s="6"/>
      <c r="I67" s="6"/>
      <c r="J67" s="6"/>
      <c r="L67" s="4" t="s">
        <v>37</v>
      </c>
      <c r="M67" s="6"/>
      <c r="N67" s="6"/>
    </row>
    <row r="68" spans="1:14" s="4" customFormat="1" x14ac:dyDescent="0.2">
      <c r="L68" s="5"/>
      <c r="M68" s="5"/>
    </row>
    <row r="69" spans="1:14" s="4" customFormat="1" x14ac:dyDescent="0.2">
      <c r="A69" s="4" t="s">
        <v>33</v>
      </c>
      <c r="E69" s="5"/>
      <c r="F69" s="5"/>
      <c r="G69" s="6"/>
      <c r="H69" s="6"/>
      <c r="I69" s="6"/>
      <c r="J69" s="6"/>
      <c r="L69" s="4" t="s">
        <v>37</v>
      </c>
      <c r="M69" s="6"/>
      <c r="N69" s="6"/>
    </row>
    <row r="70" spans="1:14" s="4" customFormat="1" x14ac:dyDescent="0.2">
      <c r="L70" s="5"/>
      <c r="M70" s="5"/>
    </row>
    <row r="71" spans="1:14" s="4" customFormat="1" x14ac:dyDescent="0.2">
      <c r="A71" s="4" t="s">
        <v>42</v>
      </c>
      <c r="E71" s="5"/>
      <c r="F71" s="5"/>
      <c r="G71" s="6"/>
      <c r="H71" s="6"/>
      <c r="I71" s="6"/>
      <c r="J71" s="6"/>
      <c r="L71" s="4" t="s">
        <v>37</v>
      </c>
      <c r="M71" s="6"/>
      <c r="N71" s="6"/>
    </row>
    <row r="72" spans="1:14" s="4" customFormat="1" x14ac:dyDescent="0.2">
      <c r="A72" s="8" t="s">
        <v>34</v>
      </c>
    </row>
    <row r="73" spans="1:14" s="4" customFormat="1" x14ac:dyDescent="0.2"/>
    <row r="74" spans="1:14" s="4" customFormat="1" x14ac:dyDescent="0.2"/>
    <row r="75" spans="1:14" s="4" customFormat="1" x14ac:dyDescent="0.2">
      <c r="A75" s="4" t="s">
        <v>35</v>
      </c>
    </row>
    <row r="76" spans="1:14" s="4" customFormat="1" x14ac:dyDescent="0.2"/>
    <row r="77" spans="1:14" s="4" customFormat="1" x14ac:dyDescent="0.2">
      <c r="F77" s="4" t="s">
        <v>84</v>
      </c>
      <c r="I77" s="4" t="s">
        <v>85</v>
      </c>
    </row>
    <row r="78" spans="1:14" s="4" customFormat="1" x14ac:dyDescent="0.2"/>
    <row r="79" spans="1:14" s="4" customFormat="1" x14ac:dyDescent="0.2">
      <c r="A79" s="4" t="s">
        <v>36</v>
      </c>
      <c r="E79" s="5"/>
      <c r="F79" s="5"/>
      <c r="G79" s="6"/>
      <c r="H79" s="6"/>
      <c r="I79" s="6"/>
      <c r="J79" s="6"/>
      <c r="L79" s="4" t="s">
        <v>37</v>
      </c>
      <c r="M79" s="6"/>
      <c r="N79" s="6"/>
    </row>
    <row r="80" spans="1:14" s="4" customFormat="1" x14ac:dyDescent="0.2">
      <c r="E80" s="5"/>
      <c r="F80" s="5"/>
      <c r="G80" s="5"/>
    </row>
    <row r="81" spans="1:15" s="4" customFormat="1" x14ac:dyDescent="0.2">
      <c r="E81" s="5"/>
      <c r="F81" s="5"/>
      <c r="G81" s="5"/>
    </row>
    <row r="82" spans="1:15" s="4" customFormat="1" x14ac:dyDescent="0.2">
      <c r="A82" s="4" t="s">
        <v>38</v>
      </c>
      <c r="E82" s="5"/>
      <c r="F82" s="5"/>
      <c r="G82" s="6"/>
      <c r="H82" s="6"/>
      <c r="I82" s="6"/>
      <c r="J82" s="6"/>
      <c r="L82" s="4" t="s">
        <v>37</v>
      </c>
      <c r="M82" s="6"/>
      <c r="N82" s="6"/>
    </row>
    <row r="83" spans="1:15" s="4" customFormat="1" x14ac:dyDescent="0.2">
      <c r="E83" s="5"/>
      <c r="F83" s="5"/>
      <c r="G83" s="5"/>
      <c r="H83" s="5"/>
      <c r="I83" s="5"/>
      <c r="J83" s="5"/>
      <c r="K83" s="5"/>
      <c r="N83" s="5"/>
      <c r="O83" s="5"/>
    </row>
  </sheetData>
  <sheetProtection password="CFCA" sheet="1" objects="1" scenarios="1"/>
  <mergeCells count="3">
    <mergeCell ref="A1:N1"/>
    <mergeCell ref="A2:N2"/>
    <mergeCell ref="A4:N4"/>
  </mergeCells>
  <phoneticPr fontId="0" type="noConversion"/>
  <pageMargins left="0.75" right="0.75" top="0.75" bottom="0.5" header="0.5" footer="0.25"/>
  <pageSetup scale="80" fitToHeight="0" orientation="portrait"/>
  <headerFooter alignWithMargins="0">
    <oddFooter>&amp;CSend completed form to:  Service Center Fee Evaluation Committee, c/o Comptroller's Office, Room 229, Carruth O'Leary Hall</oddFooter>
  </headerFooter>
  <rowBreaks count="1" manualBreakCount="1">
    <brk id="62" max="14" man="1"/>
  </rowBreaks>
  <drawing r:id="rId1"/>
  <legacyDrawing r:id="rId2"/>
  <mc:AlternateContent xmlns:mc="http://schemas.openxmlformats.org/markup-compatibility/2006">
    <mc:Choice Requires="x14">
      <controls>
        <mc:AlternateContent xmlns:mc="http://schemas.openxmlformats.org/markup-compatibility/2006">
          <mc:Choice Requires="x14">
            <control shapeId="1030" r:id="rId3" name="Option Button 6">
              <controlPr defaultSize="0" autoFill="0" autoLine="0" autoPict="0">
                <anchor moveWithCells="1">
                  <from>
                    <xdr:col>10</xdr:col>
                    <xdr:colOff>47625</xdr:colOff>
                    <xdr:row>23</xdr:row>
                    <xdr:rowOff>114300</xdr:rowOff>
                  </from>
                  <to>
                    <xdr:col>11</xdr:col>
                    <xdr:colOff>38100</xdr:colOff>
                    <xdr:row>25</xdr:row>
                    <xdr:rowOff>38100</xdr:rowOff>
                  </to>
                </anchor>
              </controlPr>
            </control>
          </mc:Choice>
        </mc:AlternateContent>
        <mc:AlternateContent xmlns:mc="http://schemas.openxmlformats.org/markup-compatibility/2006">
          <mc:Choice Requires="x14">
            <control shapeId="1032" r:id="rId4" name="Option Button 8">
              <controlPr defaultSize="0" autoFill="0" autoLine="0" autoPict="0">
                <anchor moveWithCells="1">
                  <from>
                    <xdr:col>12</xdr:col>
                    <xdr:colOff>47625</xdr:colOff>
                    <xdr:row>23</xdr:row>
                    <xdr:rowOff>114300</xdr:rowOff>
                  </from>
                  <to>
                    <xdr:col>13</xdr:col>
                    <xdr:colOff>38100</xdr:colOff>
                    <xdr:row>25</xdr:row>
                    <xdr:rowOff>38100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4</xdr:col>
                    <xdr:colOff>219075</xdr:colOff>
                    <xdr:row>75</xdr:row>
                    <xdr:rowOff>114300</xdr:rowOff>
                  </from>
                  <to>
                    <xdr:col>4</xdr:col>
                    <xdr:colOff>523875</xdr:colOff>
                    <xdr:row>77</xdr:row>
                    <xdr:rowOff>66675</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7</xdr:col>
                    <xdr:colOff>333375</xdr:colOff>
                    <xdr:row>75</xdr:row>
                    <xdr:rowOff>114300</xdr:rowOff>
                  </from>
                  <to>
                    <xdr:col>7</xdr:col>
                    <xdr:colOff>638175</xdr:colOff>
                    <xdr:row>77</xdr:row>
                    <xdr:rowOff>66675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pageSetUpPr fitToPage="1"/>
  </sheetPr>
  <dimension ref="A1:AK38"/>
  <sheetViews>
    <sheetView topLeftCell="A4" workbookViewId="0">
      <pane xSplit="5" ySplit="5" topLeftCell="F9" activePane="bottomRight" state="frozen"/>
      <selection activeCell="A4" sqref="A4"/>
      <selection pane="topRight" activeCell="F4" sqref="F4"/>
      <selection pane="bottomLeft" activeCell="A9" sqref="A9"/>
      <selection pane="bottomRight" activeCell="G18" sqref="G18"/>
    </sheetView>
  </sheetViews>
  <sheetFormatPr defaultColWidth="8.85546875" defaultRowHeight="12.75" x14ac:dyDescent="0.2"/>
  <cols>
    <col min="1" max="1" width="63.140625" style="42" bestFit="1" customWidth="1"/>
    <col min="2" max="4" width="13.140625" style="42" hidden="1" customWidth="1"/>
    <col min="5" max="5" width="2.7109375" style="42" customWidth="1"/>
    <col min="6" max="13" width="12.7109375" style="42" customWidth="1"/>
    <col min="14" max="14" width="15" style="42" customWidth="1"/>
    <col min="15" max="30" width="12.7109375" style="42" customWidth="1"/>
    <col min="31" max="31" width="13.140625" style="42" bestFit="1" customWidth="1"/>
    <col min="32" max="33" width="6.28515625" style="42" customWidth="1"/>
    <col min="34" max="34" width="18.42578125" style="42" customWidth="1"/>
    <col min="35" max="16384" width="8.85546875" style="42"/>
  </cols>
  <sheetData>
    <row r="1" spans="1:37" ht="15" x14ac:dyDescent="0.2">
      <c r="A1" s="39"/>
      <c r="B1" s="167"/>
      <c r="C1" s="168"/>
      <c r="D1" s="169"/>
    </row>
    <row r="3" spans="1:37" ht="27.75" x14ac:dyDescent="0.4">
      <c r="A3" s="494">
        <f>'1 Volume Projections'!B1</f>
        <v>0</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84"/>
      <c r="AG3" s="84"/>
      <c r="AH3" s="84"/>
      <c r="AI3" s="84"/>
      <c r="AJ3" s="84"/>
      <c r="AK3" s="84"/>
    </row>
    <row r="4" spans="1:37" s="43" customFormat="1" ht="18" x14ac:dyDescent="0.25">
      <c r="A4" s="471" t="s">
        <v>108</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82"/>
      <c r="AG4" s="82"/>
      <c r="AH4" s="82"/>
      <c r="AI4" s="82"/>
      <c r="AJ4" s="82"/>
      <c r="AK4" s="82"/>
    </row>
    <row r="5" spans="1:37" s="43" customFormat="1" ht="18" x14ac:dyDescent="0.25">
      <c r="A5" s="471" t="str">
        <f>'2 Salary &amp; Fringe'!A3:BI3</f>
        <v>Fiscal Year 2020</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82"/>
      <c r="AG5" s="82"/>
      <c r="AH5" s="82"/>
      <c r="AI5" s="82"/>
      <c r="AJ5" s="82"/>
      <c r="AK5" s="82"/>
    </row>
    <row r="6" spans="1:37" s="43" customFormat="1" ht="18" x14ac:dyDescent="0.25">
      <c r="A6" s="82"/>
      <c r="B6" s="82"/>
      <c r="C6" s="82"/>
      <c r="D6" s="82"/>
      <c r="E6" s="82"/>
      <c r="F6" s="82"/>
      <c r="G6" s="82"/>
      <c r="H6" s="82"/>
      <c r="I6" s="82"/>
      <c r="J6" s="82"/>
      <c r="K6" s="82"/>
      <c r="L6" s="82"/>
      <c r="M6" s="82"/>
      <c r="N6" s="82"/>
      <c r="O6" s="82"/>
      <c r="P6" s="82"/>
      <c r="Q6" s="336"/>
      <c r="R6" s="336"/>
      <c r="S6" s="336"/>
      <c r="T6" s="336"/>
      <c r="U6" s="336"/>
      <c r="V6" s="336"/>
      <c r="W6" s="336"/>
      <c r="X6" s="336"/>
      <c r="Y6" s="336"/>
      <c r="Z6" s="336"/>
      <c r="AA6" s="336"/>
      <c r="AB6" s="336"/>
      <c r="AC6" s="336"/>
      <c r="AD6" s="336"/>
      <c r="AE6" s="82"/>
      <c r="AF6" s="82"/>
      <c r="AG6" s="82"/>
      <c r="AH6" s="82"/>
      <c r="AI6" s="82"/>
      <c r="AJ6" s="82"/>
      <c r="AK6" s="82"/>
    </row>
    <row r="7" spans="1:37" s="43" customFormat="1" ht="18" x14ac:dyDescent="0.25">
      <c r="A7" s="82"/>
      <c r="B7" s="82"/>
      <c r="C7" s="82"/>
      <c r="D7" s="82"/>
      <c r="E7" s="82"/>
      <c r="F7" s="133" t="s">
        <v>53</v>
      </c>
      <c r="G7" s="133" t="s">
        <v>55</v>
      </c>
      <c r="H7" s="133" t="s">
        <v>115</v>
      </c>
      <c r="I7" s="133" t="s">
        <v>137</v>
      </c>
      <c r="J7" s="133" t="s">
        <v>139</v>
      </c>
      <c r="K7" s="133" t="s">
        <v>128</v>
      </c>
      <c r="L7" s="133" t="s">
        <v>129</v>
      </c>
      <c r="M7" s="133" t="s">
        <v>130</v>
      </c>
      <c r="N7" s="133" t="s">
        <v>131</v>
      </c>
      <c r="O7" s="133" t="s">
        <v>132</v>
      </c>
      <c r="P7" s="133" t="s">
        <v>183</v>
      </c>
      <c r="Q7" s="133" t="s">
        <v>257</v>
      </c>
      <c r="R7" s="133" t="s">
        <v>258</v>
      </c>
      <c r="S7" s="133" t="s">
        <v>259</v>
      </c>
      <c r="T7" s="133" t="s">
        <v>260</v>
      </c>
      <c r="U7" s="133" t="s">
        <v>261</v>
      </c>
      <c r="V7" s="133" t="s">
        <v>262</v>
      </c>
      <c r="W7" s="133" t="s">
        <v>263</v>
      </c>
      <c r="X7" s="133" t="s">
        <v>264</v>
      </c>
      <c r="Y7" s="133" t="s">
        <v>265</v>
      </c>
      <c r="Z7" s="133" t="s">
        <v>266</v>
      </c>
      <c r="AA7" s="133" t="s">
        <v>267</v>
      </c>
      <c r="AB7" s="133" t="s">
        <v>268</v>
      </c>
      <c r="AC7" s="133" t="s">
        <v>269</v>
      </c>
      <c r="AD7" s="133" t="s">
        <v>270</v>
      </c>
      <c r="AE7" s="82"/>
      <c r="AF7" s="82"/>
      <c r="AG7" s="82"/>
      <c r="AH7" s="82"/>
      <c r="AI7" s="82"/>
      <c r="AJ7" s="82"/>
      <c r="AK7" s="82"/>
    </row>
    <row r="8" spans="1:37" s="43" customFormat="1" ht="42.75" customHeight="1" x14ac:dyDescent="0.25">
      <c r="B8" s="509" t="s">
        <v>72</v>
      </c>
      <c r="C8" s="475"/>
      <c r="D8" s="511"/>
      <c r="E8" s="82"/>
      <c r="F8" s="170">
        <f>'1 Volume Projections'!B15</f>
        <v>0</v>
      </c>
      <c r="G8" s="170">
        <f>'1 Volume Projections'!B16</f>
        <v>0</v>
      </c>
      <c r="H8" s="170">
        <f>'1 Volume Projections'!B17</f>
        <v>0</v>
      </c>
      <c r="I8" s="170">
        <f>'1 Volume Projections'!B18</f>
        <v>0</v>
      </c>
      <c r="J8" s="170">
        <f>'1 Volume Projections'!B19</f>
        <v>0</v>
      </c>
      <c r="K8" s="170">
        <f>'1 Volume Projections'!B20</f>
        <v>0</v>
      </c>
      <c r="L8" s="170">
        <f>'1 Volume Projections'!B21</f>
        <v>0</v>
      </c>
      <c r="M8" s="170">
        <f>'1 Volume Projections'!B22</f>
        <v>0</v>
      </c>
      <c r="N8" s="170">
        <f>'1 Volume Projections'!B23</f>
        <v>0</v>
      </c>
      <c r="O8" s="170">
        <f>'1 Volume Projections'!B24</f>
        <v>0</v>
      </c>
      <c r="P8" s="170">
        <f>'1 Volume Projections'!B25</f>
        <v>0</v>
      </c>
      <c r="Q8" s="170">
        <f>'1 Volume Projections'!B26</f>
        <v>0</v>
      </c>
      <c r="R8" s="170">
        <f>'1 Volume Projections'!B27</f>
        <v>0</v>
      </c>
      <c r="S8" s="170">
        <f>'1 Volume Projections'!B28</f>
        <v>0</v>
      </c>
      <c r="T8" s="170">
        <f>'1 Volume Projections'!B29</f>
        <v>0</v>
      </c>
      <c r="U8" s="170">
        <f>'1 Volume Projections'!B30</f>
        <v>0</v>
      </c>
      <c r="V8" s="170">
        <f>'1 Volume Projections'!B31</f>
        <v>0</v>
      </c>
      <c r="W8" s="170">
        <f>'1 Volume Projections'!B32</f>
        <v>0</v>
      </c>
      <c r="X8" s="170">
        <f>'1 Volume Projections'!B33</f>
        <v>0</v>
      </c>
      <c r="Y8" s="170">
        <f>'1 Volume Projections'!B34</f>
        <v>0</v>
      </c>
      <c r="Z8" s="170">
        <f>'1 Volume Projections'!B35</f>
        <v>0</v>
      </c>
      <c r="AA8" s="170">
        <f>'1 Volume Projections'!B36</f>
        <v>0</v>
      </c>
      <c r="AB8" s="170">
        <f>'1 Volume Projections'!B37</f>
        <v>0</v>
      </c>
      <c r="AC8" s="170">
        <f>'1 Volume Projections'!B38</f>
        <v>0</v>
      </c>
      <c r="AD8" s="170">
        <f>'1 Volume Projections'!B39</f>
        <v>0</v>
      </c>
      <c r="AE8" s="170" t="s">
        <v>57</v>
      </c>
      <c r="AF8" s="82"/>
      <c r="AG8" s="82"/>
      <c r="AH8" s="82"/>
      <c r="AI8" s="82"/>
      <c r="AJ8" s="82"/>
      <c r="AK8" s="82"/>
    </row>
    <row r="9" spans="1:37" ht="15" x14ac:dyDescent="0.25">
      <c r="A9" s="134" t="s">
        <v>109</v>
      </c>
      <c r="B9" s="139"/>
      <c r="C9" s="102"/>
      <c r="D9" s="157"/>
      <c r="E9" s="135"/>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35"/>
      <c r="AG9" s="138"/>
      <c r="AH9" s="40"/>
    </row>
    <row r="10" spans="1:37" s="57" customFormat="1" x14ac:dyDescent="0.2">
      <c r="A10" s="171" t="s">
        <v>197</v>
      </c>
      <c r="B10" s="123">
        <f>SUM('7 Proposed Rate(s)'!C$16)</f>
        <v>208</v>
      </c>
      <c r="C10" s="122">
        <f>SUM('7 Proposed Rate(s)'!D$16)</f>
        <v>1432</v>
      </c>
      <c r="D10" s="34"/>
      <c r="E10" s="56"/>
      <c r="F10" s="122">
        <f>SUM('7 Proposed Rate(s)'!F$16)</f>
        <v>0</v>
      </c>
      <c r="G10" s="122">
        <f>SUM('7 Proposed Rate(s)'!G$16)</f>
        <v>0</v>
      </c>
      <c r="H10" s="122">
        <f>SUM('7 Proposed Rate(s)'!H$16)</f>
        <v>0</v>
      </c>
      <c r="I10" s="122">
        <f>SUM('7 Proposed Rate(s)'!I$16)</f>
        <v>0</v>
      </c>
      <c r="J10" s="122">
        <f>SUM('7 Proposed Rate(s)'!J$16)</f>
        <v>0</v>
      </c>
      <c r="K10" s="122">
        <f>SUM('7 Proposed Rate(s)'!K$16)</f>
        <v>0</v>
      </c>
      <c r="L10" s="122">
        <f>SUM('7 Proposed Rate(s)'!L$16)</f>
        <v>0</v>
      </c>
      <c r="M10" s="122">
        <f>SUM('7 Proposed Rate(s)'!M$16)</f>
        <v>0</v>
      </c>
      <c r="N10" s="122">
        <f>SUM('7 Proposed Rate(s)'!N$16)</f>
        <v>0</v>
      </c>
      <c r="O10" s="122">
        <f>SUM('7 Proposed Rate(s)'!O$16)</f>
        <v>0</v>
      </c>
      <c r="P10" s="122">
        <f>SUM('7 Proposed Rate(s)'!P$16)</f>
        <v>0</v>
      </c>
      <c r="Q10" s="122">
        <f>SUM('7 Proposed Rate(s)'!Q$16)</f>
        <v>0</v>
      </c>
      <c r="R10" s="122">
        <f>SUM('7 Proposed Rate(s)'!R$16)</f>
        <v>0</v>
      </c>
      <c r="S10" s="122">
        <f>SUM('7 Proposed Rate(s)'!S$16)</f>
        <v>0</v>
      </c>
      <c r="T10" s="122">
        <f>SUM('7 Proposed Rate(s)'!T$16)</f>
        <v>0</v>
      </c>
      <c r="U10" s="122">
        <f>SUM('7 Proposed Rate(s)'!U$16)</f>
        <v>0</v>
      </c>
      <c r="V10" s="122">
        <f>SUM('7 Proposed Rate(s)'!V$16)</f>
        <v>0</v>
      </c>
      <c r="W10" s="122">
        <f>SUM('7 Proposed Rate(s)'!W$16)</f>
        <v>0</v>
      </c>
      <c r="X10" s="122">
        <f>SUM('7 Proposed Rate(s)'!X$16)</f>
        <v>0</v>
      </c>
      <c r="Y10" s="122">
        <f>SUM('7 Proposed Rate(s)'!Y$16)</f>
        <v>0</v>
      </c>
      <c r="Z10" s="122">
        <f>SUM('7 Proposed Rate(s)'!Z$16)</f>
        <v>0</v>
      </c>
      <c r="AA10" s="122">
        <f>SUM('7 Proposed Rate(s)'!AA$16)</f>
        <v>0</v>
      </c>
      <c r="AB10" s="122">
        <f>SUM('7 Proposed Rate(s)'!AB$16)</f>
        <v>0</v>
      </c>
      <c r="AC10" s="122">
        <f>SUM('7 Proposed Rate(s)'!AC$16)</f>
        <v>0</v>
      </c>
      <c r="AD10" s="122">
        <f>SUM('7 Proposed Rate(s)'!AD$16)</f>
        <v>0</v>
      </c>
      <c r="AE10" s="70">
        <f>SUM(F10:AD10)</f>
        <v>0</v>
      </c>
      <c r="AF10" s="56"/>
      <c r="AG10" s="140"/>
      <c r="AH10" s="141"/>
    </row>
    <row r="11" spans="1:37" s="57" customFormat="1" x14ac:dyDescent="0.2">
      <c r="A11" s="171" t="s">
        <v>314</v>
      </c>
      <c r="B11" s="123"/>
      <c r="C11" s="122"/>
      <c r="D11" s="34"/>
      <c r="E11" s="56"/>
      <c r="F11" s="122">
        <f>SUM('7 Proposed Rate(s)'!F$19)</f>
        <v>0</v>
      </c>
      <c r="G11" s="122">
        <f>SUM('7 Proposed Rate(s)'!G$19)</f>
        <v>0</v>
      </c>
      <c r="H11" s="122">
        <f>SUM('7 Proposed Rate(s)'!H$19)</f>
        <v>0</v>
      </c>
      <c r="I11" s="122">
        <f>SUM('7 Proposed Rate(s)'!I$19)</f>
        <v>0</v>
      </c>
      <c r="J11" s="122">
        <f>SUM('7 Proposed Rate(s)'!J$19)</f>
        <v>0</v>
      </c>
      <c r="K11" s="122">
        <f>SUM('7 Proposed Rate(s)'!K$19)</f>
        <v>0</v>
      </c>
      <c r="L11" s="122">
        <f>SUM('7 Proposed Rate(s)'!L$19)</f>
        <v>0</v>
      </c>
      <c r="M11" s="122">
        <f>SUM('7 Proposed Rate(s)'!M$19)</f>
        <v>0</v>
      </c>
      <c r="N11" s="122">
        <f>SUM('7 Proposed Rate(s)'!N$19)</f>
        <v>0</v>
      </c>
      <c r="O11" s="122">
        <f>SUM('7 Proposed Rate(s)'!O$19)</f>
        <v>0</v>
      </c>
      <c r="P11" s="122">
        <f>SUM('7 Proposed Rate(s)'!P$19)</f>
        <v>0</v>
      </c>
      <c r="Q11" s="122">
        <f>SUM('7 Proposed Rate(s)'!Q$19)</f>
        <v>0</v>
      </c>
      <c r="R11" s="122">
        <f>SUM('7 Proposed Rate(s)'!R$19)</f>
        <v>0</v>
      </c>
      <c r="S11" s="122">
        <f>SUM('7 Proposed Rate(s)'!S$19)</f>
        <v>0</v>
      </c>
      <c r="T11" s="122">
        <f>SUM('7 Proposed Rate(s)'!T$19)</f>
        <v>0</v>
      </c>
      <c r="U11" s="122">
        <f>SUM('7 Proposed Rate(s)'!U$19)</f>
        <v>0</v>
      </c>
      <c r="V11" s="122">
        <f>SUM('7 Proposed Rate(s)'!V$19)</f>
        <v>0</v>
      </c>
      <c r="W11" s="122">
        <f>SUM('7 Proposed Rate(s)'!W$19)</f>
        <v>0</v>
      </c>
      <c r="X11" s="122">
        <f>SUM('7 Proposed Rate(s)'!X$19)</f>
        <v>0</v>
      </c>
      <c r="Y11" s="122">
        <f>SUM('7 Proposed Rate(s)'!Y$19)</f>
        <v>0</v>
      </c>
      <c r="Z11" s="122">
        <f>SUM('7 Proposed Rate(s)'!Z$19)</f>
        <v>0</v>
      </c>
      <c r="AA11" s="122">
        <f>SUM('7 Proposed Rate(s)'!AA$19)</f>
        <v>0</v>
      </c>
      <c r="AB11" s="122">
        <f>SUM('7 Proposed Rate(s)'!AB$19)</f>
        <v>0</v>
      </c>
      <c r="AC11" s="122">
        <f>SUM('7 Proposed Rate(s)'!AC$19)</f>
        <v>0</v>
      </c>
      <c r="AD11" s="122">
        <f>SUM('7 Proposed Rate(s)'!AD$19)</f>
        <v>0</v>
      </c>
      <c r="AE11" s="70">
        <f t="shared" ref="AE11:AE13" si="0">SUM(F11:AD11)</f>
        <v>0</v>
      </c>
      <c r="AF11" s="56"/>
      <c r="AG11" s="140"/>
      <c r="AH11" s="141"/>
    </row>
    <row r="12" spans="1:37" s="57" customFormat="1" x14ac:dyDescent="0.2">
      <c r="A12" s="171" t="s">
        <v>192</v>
      </c>
      <c r="B12" s="123">
        <f>SUM('7 Proposed Rate(s)'!C$22)</f>
        <v>338</v>
      </c>
      <c r="C12" s="122">
        <f>SUM('7 Proposed Rate(s)'!D$22)</f>
        <v>2327</v>
      </c>
      <c r="D12" s="34"/>
      <c r="E12" s="56"/>
      <c r="F12" s="122">
        <f>SUM('7 Proposed Rate(s)'!F$22)</f>
        <v>0</v>
      </c>
      <c r="G12" s="122">
        <f>SUM('7 Proposed Rate(s)'!G$22)</f>
        <v>0</v>
      </c>
      <c r="H12" s="122">
        <f>SUM('7 Proposed Rate(s)'!H$22)</f>
        <v>0</v>
      </c>
      <c r="I12" s="122">
        <f>SUM('7 Proposed Rate(s)'!I$22)</f>
        <v>0</v>
      </c>
      <c r="J12" s="122">
        <f>SUM('7 Proposed Rate(s)'!J$22)</f>
        <v>0</v>
      </c>
      <c r="K12" s="122">
        <f>SUM('7 Proposed Rate(s)'!K$22)</f>
        <v>0</v>
      </c>
      <c r="L12" s="122">
        <f>SUM('7 Proposed Rate(s)'!L$22)</f>
        <v>0</v>
      </c>
      <c r="M12" s="122">
        <f>SUM('7 Proposed Rate(s)'!M$22)</f>
        <v>0</v>
      </c>
      <c r="N12" s="122">
        <f>SUM('7 Proposed Rate(s)'!N$22)</f>
        <v>0</v>
      </c>
      <c r="O12" s="122">
        <f>SUM('7 Proposed Rate(s)'!O$22)</f>
        <v>0</v>
      </c>
      <c r="P12" s="122">
        <f>SUM('7 Proposed Rate(s)'!P$22)</f>
        <v>0</v>
      </c>
      <c r="Q12" s="122">
        <f>SUM('7 Proposed Rate(s)'!Q$22)</f>
        <v>0</v>
      </c>
      <c r="R12" s="122">
        <f>SUM('7 Proposed Rate(s)'!R$22)</f>
        <v>0</v>
      </c>
      <c r="S12" s="122">
        <f>SUM('7 Proposed Rate(s)'!S$22)</f>
        <v>0</v>
      </c>
      <c r="T12" s="122">
        <f>SUM('7 Proposed Rate(s)'!T$22)</f>
        <v>0</v>
      </c>
      <c r="U12" s="122">
        <f>SUM('7 Proposed Rate(s)'!U$22)</f>
        <v>0</v>
      </c>
      <c r="V12" s="122">
        <f>SUM('7 Proposed Rate(s)'!V$22)</f>
        <v>0</v>
      </c>
      <c r="W12" s="122">
        <f>SUM('7 Proposed Rate(s)'!W$22)</f>
        <v>0</v>
      </c>
      <c r="X12" s="122">
        <f>SUM('7 Proposed Rate(s)'!X$22)</f>
        <v>0</v>
      </c>
      <c r="Y12" s="122">
        <f>SUM('7 Proposed Rate(s)'!Y$22)</f>
        <v>0</v>
      </c>
      <c r="Z12" s="122">
        <f>SUM('7 Proposed Rate(s)'!Z$22)</f>
        <v>0</v>
      </c>
      <c r="AA12" s="122">
        <f>SUM('7 Proposed Rate(s)'!AA$22)</f>
        <v>0</v>
      </c>
      <c r="AB12" s="122">
        <f>SUM('7 Proposed Rate(s)'!AB$22)</f>
        <v>0</v>
      </c>
      <c r="AC12" s="122">
        <f>SUM('7 Proposed Rate(s)'!AC$22)</f>
        <v>0</v>
      </c>
      <c r="AD12" s="122">
        <f>SUM('7 Proposed Rate(s)'!AD$22)</f>
        <v>0</v>
      </c>
      <c r="AE12" s="70">
        <f t="shared" si="0"/>
        <v>0</v>
      </c>
      <c r="AF12" s="56"/>
      <c r="AG12" s="140"/>
      <c r="AH12" s="141"/>
    </row>
    <row r="13" spans="1:37" s="57" customFormat="1" x14ac:dyDescent="0.2">
      <c r="A13" s="171" t="s">
        <v>193</v>
      </c>
      <c r="B13" s="123">
        <f>SUM('7 Proposed Rate(s)'!C$26)</f>
        <v>100</v>
      </c>
      <c r="C13" s="122">
        <f>SUM('7 Proposed Rate(s)'!D$26)</f>
        <v>0</v>
      </c>
      <c r="D13" s="34"/>
      <c r="E13" s="56"/>
      <c r="F13" s="122">
        <f>SUM('7 Proposed Rate(s)'!F$26)</f>
        <v>0</v>
      </c>
      <c r="G13" s="122">
        <f>SUM('7 Proposed Rate(s)'!G$26)</f>
        <v>0</v>
      </c>
      <c r="H13" s="122">
        <f>SUM('7 Proposed Rate(s)'!H$26)</f>
        <v>0</v>
      </c>
      <c r="I13" s="122">
        <f>SUM('7 Proposed Rate(s)'!I$26)</f>
        <v>0</v>
      </c>
      <c r="J13" s="122">
        <f>SUM('7 Proposed Rate(s)'!J$26)</f>
        <v>0</v>
      </c>
      <c r="K13" s="122">
        <f>SUM('7 Proposed Rate(s)'!K$26)</f>
        <v>0</v>
      </c>
      <c r="L13" s="122">
        <f>SUM('7 Proposed Rate(s)'!L$26)</f>
        <v>0</v>
      </c>
      <c r="M13" s="122">
        <f>SUM('7 Proposed Rate(s)'!M$26)</f>
        <v>0</v>
      </c>
      <c r="N13" s="122">
        <f>SUM('7 Proposed Rate(s)'!N$26)</f>
        <v>0</v>
      </c>
      <c r="O13" s="122">
        <f>SUM('7 Proposed Rate(s)'!O$26)</f>
        <v>0</v>
      </c>
      <c r="P13" s="122">
        <f>SUM('7 Proposed Rate(s)'!P$26)</f>
        <v>0</v>
      </c>
      <c r="Q13" s="122">
        <f>SUM('7 Proposed Rate(s)'!Q$26)</f>
        <v>0</v>
      </c>
      <c r="R13" s="122">
        <f>SUM('7 Proposed Rate(s)'!R$26)</f>
        <v>0</v>
      </c>
      <c r="S13" s="122">
        <f>SUM('7 Proposed Rate(s)'!S$26)</f>
        <v>0</v>
      </c>
      <c r="T13" s="122">
        <f>SUM('7 Proposed Rate(s)'!T$26)</f>
        <v>0</v>
      </c>
      <c r="U13" s="122">
        <f>SUM('7 Proposed Rate(s)'!U$26)</f>
        <v>0</v>
      </c>
      <c r="V13" s="122">
        <f>SUM('7 Proposed Rate(s)'!V$26)</f>
        <v>0</v>
      </c>
      <c r="W13" s="122">
        <f>SUM('7 Proposed Rate(s)'!W$26)</f>
        <v>0</v>
      </c>
      <c r="X13" s="122">
        <f>SUM('7 Proposed Rate(s)'!X$26)</f>
        <v>0</v>
      </c>
      <c r="Y13" s="122">
        <f>SUM('7 Proposed Rate(s)'!Y$26)</f>
        <v>0</v>
      </c>
      <c r="Z13" s="122">
        <f>SUM('7 Proposed Rate(s)'!Z$26)</f>
        <v>0</v>
      </c>
      <c r="AA13" s="122">
        <f>SUM('7 Proposed Rate(s)'!AA$26)</f>
        <v>0</v>
      </c>
      <c r="AB13" s="122">
        <f>SUM('7 Proposed Rate(s)'!AB$26)</f>
        <v>0</v>
      </c>
      <c r="AC13" s="122">
        <f>SUM('7 Proposed Rate(s)'!AC$26)</f>
        <v>0</v>
      </c>
      <c r="AD13" s="122">
        <f>SUM('7 Proposed Rate(s)'!AD$26)</f>
        <v>0</v>
      </c>
      <c r="AE13" s="70">
        <f t="shared" si="0"/>
        <v>0</v>
      </c>
      <c r="AF13" s="56"/>
      <c r="AG13" s="140"/>
      <c r="AH13" s="141"/>
    </row>
    <row r="14" spans="1:37" x14ac:dyDescent="0.2">
      <c r="A14" s="40"/>
      <c r="B14" s="69"/>
      <c r="C14" s="70"/>
      <c r="D14" s="159"/>
      <c r="E14" s="103"/>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70"/>
      <c r="AF14" s="103"/>
      <c r="AG14" s="140"/>
      <c r="AH14" s="40"/>
    </row>
    <row r="15" spans="1:37" ht="15" x14ac:dyDescent="0.25">
      <c r="A15" s="150" t="s">
        <v>163</v>
      </c>
      <c r="B15" s="123"/>
      <c r="C15" s="122"/>
      <c r="D15" s="34"/>
      <c r="E15" s="56"/>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70"/>
      <c r="AF15" s="103"/>
      <c r="AG15" s="140"/>
      <c r="AH15" s="40"/>
    </row>
    <row r="16" spans="1:37" x14ac:dyDescent="0.2">
      <c r="A16" s="171" t="s">
        <v>194</v>
      </c>
      <c r="B16" s="123">
        <f>SUM('1 Volume Projections'!E13:F13)</f>
        <v>300</v>
      </c>
      <c r="C16" s="122">
        <f>SUM('1 Volume Projections'!E14:F14)</f>
        <v>15</v>
      </c>
      <c r="D16" s="159"/>
      <c r="E16" s="103"/>
      <c r="F16" s="122">
        <f>SUM('1 Volume Projections'!E15)</f>
        <v>0</v>
      </c>
      <c r="G16" s="122">
        <f>SUM('1 Volume Projections'!E16)</f>
        <v>0</v>
      </c>
      <c r="H16" s="122">
        <f>SUM('1 Volume Projections'!E17)</f>
        <v>0</v>
      </c>
      <c r="I16" s="122">
        <f>SUM('1 Volume Projections'!E18)</f>
        <v>0</v>
      </c>
      <c r="J16" s="122">
        <f>SUM('1 Volume Projections'!E19)</f>
        <v>0</v>
      </c>
      <c r="K16" s="122">
        <f>SUM('1 Volume Projections'!E20)</f>
        <v>0</v>
      </c>
      <c r="L16" s="122">
        <f>SUM('1 Volume Projections'!E21)</f>
        <v>0</v>
      </c>
      <c r="M16" s="122">
        <f>SUM('1 Volume Projections'!E22)</f>
        <v>0</v>
      </c>
      <c r="N16" s="122">
        <f>SUM('1 Volume Projections'!E23)</f>
        <v>0</v>
      </c>
      <c r="O16" s="122">
        <f>SUM('1 Volume Projections'!E24)</f>
        <v>0</v>
      </c>
      <c r="P16" s="122">
        <f>SUM('1 Volume Projections'!E25)</f>
        <v>0</v>
      </c>
      <c r="Q16" s="122">
        <f>SUM('1 Volume Projections'!E26)</f>
        <v>0</v>
      </c>
      <c r="R16" s="122">
        <f>SUM('1 Volume Projections'!E27)</f>
        <v>0</v>
      </c>
      <c r="S16" s="122">
        <f>SUM('1 Volume Projections'!E28)</f>
        <v>0</v>
      </c>
      <c r="T16" s="122">
        <f>SUM('1 Volume Projections'!E29)</f>
        <v>0</v>
      </c>
      <c r="U16" s="122">
        <f>SUM('1 Volume Projections'!E30)</f>
        <v>0</v>
      </c>
      <c r="V16" s="122">
        <f>SUM('1 Volume Projections'!E31)</f>
        <v>0</v>
      </c>
      <c r="W16" s="122">
        <f>SUM('1 Volume Projections'!E32)</f>
        <v>0</v>
      </c>
      <c r="X16" s="122">
        <f>SUM('1 Volume Projections'!E33)</f>
        <v>0</v>
      </c>
      <c r="Y16" s="122">
        <f>SUM('1 Volume Projections'!E34)</f>
        <v>0</v>
      </c>
      <c r="Z16" s="122">
        <f>SUM('1 Volume Projections'!E35)</f>
        <v>0</v>
      </c>
      <c r="AA16" s="122">
        <f>SUM('1 Volume Projections'!E36)</f>
        <v>0</v>
      </c>
      <c r="AB16" s="122">
        <f>SUM('1 Volume Projections'!E37)</f>
        <v>0</v>
      </c>
      <c r="AC16" s="122">
        <f>SUM('1 Volume Projections'!E38)</f>
        <v>0</v>
      </c>
      <c r="AD16" s="122">
        <f>SUM('1 Volume Projections'!E39)</f>
        <v>0</v>
      </c>
      <c r="AE16" s="70">
        <f>SUM(F16:AD16)</f>
        <v>0</v>
      </c>
      <c r="AF16" s="103"/>
      <c r="AG16" s="140"/>
      <c r="AH16" s="40"/>
    </row>
    <row r="17" spans="1:34" x14ac:dyDescent="0.2">
      <c r="A17" s="171" t="s">
        <v>315</v>
      </c>
      <c r="B17" s="123"/>
      <c r="C17" s="122"/>
      <c r="D17" s="159"/>
      <c r="E17" s="103"/>
      <c r="F17" s="122">
        <f>SUM('1 Volume Projections'!$F15)</f>
        <v>0</v>
      </c>
      <c r="G17" s="122">
        <f>SUM('1 Volume Projections'!$F16)</f>
        <v>0</v>
      </c>
      <c r="H17" s="122">
        <f>SUM('1 Volume Projections'!$F17)</f>
        <v>0</v>
      </c>
      <c r="I17" s="122">
        <f>SUM('1 Volume Projections'!$F18)</f>
        <v>0</v>
      </c>
      <c r="J17" s="122">
        <f>SUM('1 Volume Projections'!$F19)</f>
        <v>0</v>
      </c>
      <c r="K17" s="122">
        <f>SUM('1 Volume Projections'!$F20)</f>
        <v>0</v>
      </c>
      <c r="L17" s="122">
        <f>SUM('1 Volume Projections'!$F21)</f>
        <v>0</v>
      </c>
      <c r="M17" s="122">
        <f>SUM('1 Volume Projections'!$F22)</f>
        <v>0</v>
      </c>
      <c r="N17" s="122">
        <f>SUM('1 Volume Projections'!$F23)</f>
        <v>0</v>
      </c>
      <c r="O17" s="122">
        <f>SUM('1 Volume Projections'!$F24)</f>
        <v>0</v>
      </c>
      <c r="P17" s="122">
        <f>SUM('1 Volume Projections'!$F25)</f>
        <v>0</v>
      </c>
      <c r="Q17" s="122">
        <f>SUM('1 Volume Projections'!$F26)</f>
        <v>0</v>
      </c>
      <c r="R17" s="122">
        <f>SUM('1 Volume Projections'!$F27)</f>
        <v>0</v>
      </c>
      <c r="S17" s="122">
        <f>SUM('1 Volume Projections'!$F28)</f>
        <v>0</v>
      </c>
      <c r="T17" s="122">
        <f>SUM('1 Volume Projections'!$F29)</f>
        <v>0</v>
      </c>
      <c r="U17" s="122">
        <f>SUM('1 Volume Projections'!$F30)</f>
        <v>0</v>
      </c>
      <c r="V17" s="122">
        <f>SUM('1 Volume Projections'!$F31)</f>
        <v>0</v>
      </c>
      <c r="W17" s="122">
        <f>SUM('1 Volume Projections'!$F32)</f>
        <v>0</v>
      </c>
      <c r="X17" s="122">
        <f>SUM('1 Volume Projections'!$F33)</f>
        <v>0</v>
      </c>
      <c r="Y17" s="122">
        <f>SUM('1 Volume Projections'!$F34)</f>
        <v>0</v>
      </c>
      <c r="Z17" s="122">
        <f>SUM('1 Volume Projections'!$F35)</f>
        <v>0</v>
      </c>
      <c r="AA17" s="122">
        <f>SUM('1 Volume Projections'!$F36)</f>
        <v>0</v>
      </c>
      <c r="AB17" s="122">
        <f>SUM('1 Volume Projections'!$F37)</f>
        <v>0</v>
      </c>
      <c r="AC17" s="122">
        <f>SUM('1 Volume Projections'!$F38)</f>
        <v>0</v>
      </c>
      <c r="AD17" s="122">
        <f>SUM('1 Volume Projections'!$F39)</f>
        <v>0</v>
      </c>
      <c r="AE17" s="70">
        <f t="shared" ref="AE17:AE19" si="1">SUM(F17:AD17)</f>
        <v>0</v>
      </c>
      <c r="AF17" s="103"/>
      <c r="AG17" s="140"/>
      <c r="AH17" s="40"/>
    </row>
    <row r="18" spans="1:34" x14ac:dyDescent="0.2">
      <c r="A18" s="171" t="s">
        <v>195</v>
      </c>
      <c r="B18" s="123">
        <f>SUM('1 Volume Projections'!G13:G13)</f>
        <v>0</v>
      </c>
      <c r="C18" s="122">
        <f>SUM('1 Volume Projections'!G14:G14)</f>
        <v>15</v>
      </c>
      <c r="D18" s="34"/>
      <c r="E18" s="56"/>
      <c r="F18" s="122">
        <f>SUM('1 Volume Projections'!G15)</f>
        <v>0</v>
      </c>
      <c r="G18" s="122">
        <f>SUM('1 Volume Projections'!G16)</f>
        <v>0</v>
      </c>
      <c r="H18" s="122">
        <f>SUM('1 Volume Projections'!G17)</f>
        <v>0</v>
      </c>
      <c r="I18" s="122">
        <f>SUM('1 Volume Projections'!G18)</f>
        <v>0</v>
      </c>
      <c r="J18" s="122">
        <f>SUM('1 Volume Projections'!G19)</f>
        <v>0</v>
      </c>
      <c r="K18" s="122">
        <f>SUM('1 Volume Projections'!G20)</f>
        <v>0</v>
      </c>
      <c r="L18" s="122">
        <f>SUM('1 Volume Projections'!G21)</f>
        <v>0</v>
      </c>
      <c r="M18" s="122">
        <f>SUM('1 Volume Projections'!G22)</f>
        <v>0</v>
      </c>
      <c r="N18" s="122">
        <f>SUM('1 Volume Projections'!G23)</f>
        <v>0</v>
      </c>
      <c r="O18" s="122">
        <f>SUM('1 Volume Projections'!G24)</f>
        <v>0</v>
      </c>
      <c r="P18" s="122">
        <f>SUM('1 Volume Projections'!G25)</f>
        <v>0</v>
      </c>
      <c r="Q18" s="122">
        <f>SUM('1 Volume Projections'!G26)</f>
        <v>0</v>
      </c>
      <c r="R18" s="122">
        <f>SUM('1 Volume Projections'!G27)</f>
        <v>0</v>
      </c>
      <c r="S18" s="122">
        <f>SUM('1 Volume Projections'!G28)</f>
        <v>0</v>
      </c>
      <c r="T18" s="122">
        <f>SUM('1 Volume Projections'!G29)</f>
        <v>0</v>
      </c>
      <c r="U18" s="122">
        <f>SUM('1 Volume Projections'!G30)</f>
        <v>0</v>
      </c>
      <c r="V18" s="122">
        <f>SUM('1 Volume Projections'!G31)</f>
        <v>0</v>
      </c>
      <c r="W18" s="122">
        <f>SUM('1 Volume Projections'!G32)</f>
        <v>0</v>
      </c>
      <c r="X18" s="122">
        <f>SUM('1 Volume Projections'!G33)</f>
        <v>0</v>
      </c>
      <c r="Y18" s="122">
        <f>SUM('1 Volume Projections'!G34)</f>
        <v>0</v>
      </c>
      <c r="Z18" s="122">
        <f>SUM('1 Volume Projections'!G35)</f>
        <v>0</v>
      </c>
      <c r="AA18" s="122">
        <f>SUM('1 Volume Projections'!G36)</f>
        <v>0</v>
      </c>
      <c r="AB18" s="122">
        <f>SUM('1 Volume Projections'!G37)</f>
        <v>0</v>
      </c>
      <c r="AC18" s="122">
        <f>SUM('1 Volume Projections'!G38)</f>
        <v>0</v>
      </c>
      <c r="AD18" s="122">
        <f>SUM('1 Volume Projections'!G39)</f>
        <v>0</v>
      </c>
      <c r="AE18" s="70">
        <f t="shared" si="1"/>
        <v>0</v>
      </c>
      <c r="AF18" s="103"/>
      <c r="AG18" s="140"/>
      <c r="AH18" s="40"/>
    </row>
    <row r="19" spans="1:34" x14ac:dyDescent="0.2">
      <c r="A19" s="171" t="s">
        <v>196</v>
      </c>
      <c r="B19" s="123">
        <f>SUM('1 Volume Projections'!H13)</f>
        <v>5</v>
      </c>
      <c r="C19" s="122">
        <f>SUM('1 Volume Projections'!H14)</f>
        <v>0</v>
      </c>
      <c r="D19" s="159"/>
      <c r="E19" s="103"/>
      <c r="F19" s="122">
        <f>SUM('1 Volume Projections'!H15)</f>
        <v>0</v>
      </c>
      <c r="G19" s="122">
        <f>SUM('1 Volume Projections'!H16)</f>
        <v>0</v>
      </c>
      <c r="H19" s="122">
        <f>SUM('1 Volume Projections'!H17)</f>
        <v>0</v>
      </c>
      <c r="I19" s="122">
        <f>SUM('1 Volume Projections'!H18)</f>
        <v>0</v>
      </c>
      <c r="J19" s="122">
        <f>SUM('1 Volume Projections'!H19)</f>
        <v>0</v>
      </c>
      <c r="K19" s="122">
        <f>SUM('1 Volume Projections'!H20)</f>
        <v>0</v>
      </c>
      <c r="L19" s="122">
        <f>SUM('1 Volume Projections'!H21)</f>
        <v>0</v>
      </c>
      <c r="M19" s="122">
        <f>SUM('1 Volume Projections'!H22)</f>
        <v>0</v>
      </c>
      <c r="N19" s="122">
        <f>SUM('1 Volume Projections'!H23)</f>
        <v>0</v>
      </c>
      <c r="O19" s="122">
        <f>SUM('1 Volume Projections'!H24)</f>
        <v>0</v>
      </c>
      <c r="P19" s="122">
        <f>SUM('1 Volume Projections'!H25)</f>
        <v>0</v>
      </c>
      <c r="Q19" s="122">
        <f>SUM('1 Volume Projections'!H26)</f>
        <v>0</v>
      </c>
      <c r="R19" s="122">
        <f>SUM('1 Volume Projections'!H27)</f>
        <v>0</v>
      </c>
      <c r="S19" s="122">
        <f>SUM('1 Volume Projections'!H28)</f>
        <v>0</v>
      </c>
      <c r="T19" s="122">
        <f>SUM('1 Volume Projections'!H29)</f>
        <v>0</v>
      </c>
      <c r="U19" s="122">
        <f>SUM('1 Volume Projections'!H30)</f>
        <v>0</v>
      </c>
      <c r="V19" s="122">
        <f>SUM('1 Volume Projections'!H31)</f>
        <v>0</v>
      </c>
      <c r="W19" s="122">
        <f>SUM('1 Volume Projections'!H32)</f>
        <v>0</v>
      </c>
      <c r="X19" s="122">
        <f>SUM('1 Volume Projections'!H33)</f>
        <v>0</v>
      </c>
      <c r="Y19" s="122">
        <f>SUM('1 Volume Projections'!H34)</f>
        <v>0</v>
      </c>
      <c r="Z19" s="122">
        <f>SUM('1 Volume Projections'!H35)</f>
        <v>0</v>
      </c>
      <c r="AA19" s="122">
        <f>SUM('1 Volume Projections'!H36)</f>
        <v>0</v>
      </c>
      <c r="AB19" s="122">
        <f>SUM('1 Volume Projections'!H37)</f>
        <v>0</v>
      </c>
      <c r="AC19" s="122">
        <f>SUM('1 Volume Projections'!H38)</f>
        <v>0</v>
      </c>
      <c r="AD19" s="122">
        <f>SUM('1 Volume Projections'!H39)</f>
        <v>0</v>
      </c>
      <c r="AE19" s="70">
        <f t="shared" si="1"/>
        <v>0</v>
      </c>
      <c r="AF19" s="103"/>
      <c r="AG19" s="140"/>
      <c r="AH19" s="40"/>
    </row>
    <row r="20" spans="1:34" x14ac:dyDescent="0.2">
      <c r="A20" s="40"/>
      <c r="B20" s="123"/>
      <c r="C20" s="122"/>
      <c r="D20" s="159"/>
      <c r="E20" s="10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70"/>
      <c r="AF20" s="103"/>
      <c r="AG20" s="140"/>
      <c r="AH20" s="40"/>
    </row>
    <row r="21" spans="1:34" s="1" customFormat="1" x14ac:dyDescent="0.2">
      <c r="A21" s="2" t="s">
        <v>162</v>
      </c>
      <c r="B21" s="172">
        <f>SUM(B14:B20)</f>
        <v>305</v>
      </c>
      <c r="C21" s="173">
        <f>SUM(C14:C20)</f>
        <v>30</v>
      </c>
      <c r="D21" s="130"/>
      <c r="E21" s="174"/>
      <c r="F21" s="175">
        <f t="shared" ref="F21:P21" si="2">SUM(F16:F20)</f>
        <v>0</v>
      </c>
      <c r="G21" s="175">
        <f t="shared" si="2"/>
        <v>0</v>
      </c>
      <c r="H21" s="175">
        <f t="shared" si="2"/>
        <v>0</v>
      </c>
      <c r="I21" s="175">
        <f t="shared" si="2"/>
        <v>0</v>
      </c>
      <c r="J21" s="175">
        <f t="shared" si="2"/>
        <v>0</v>
      </c>
      <c r="K21" s="175">
        <f t="shared" si="2"/>
        <v>0</v>
      </c>
      <c r="L21" s="175">
        <f t="shared" si="2"/>
        <v>0</v>
      </c>
      <c r="M21" s="175">
        <f t="shared" si="2"/>
        <v>0</v>
      </c>
      <c r="N21" s="175">
        <f t="shared" si="2"/>
        <v>0</v>
      </c>
      <c r="O21" s="175">
        <f t="shared" si="2"/>
        <v>0</v>
      </c>
      <c r="P21" s="175">
        <f t="shared" si="2"/>
        <v>0</v>
      </c>
      <c r="Q21" s="175">
        <f t="shared" ref="Q21:U21" si="3">SUM(Q16:Q20)</f>
        <v>0</v>
      </c>
      <c r="R21" s="175">
        <f t="shared" si="3"/>
        <v>0</v>
      </c>
      <c r="S21" s="175">
        <f t="shared" si="3"/>
        <v>0</v>
      </c>
      <c r="T21" s="175">
        <f t="shared" si="3"/>
        <v>0</v>
      </c>
      <c r="U21" s="175">
        <f t="shared" si="3"/>
        <v>0</v>
      </c>
      <c r="V21" s="175">
        <f t="shared" ref="V21:Z21" si="4">SUM(V16:V20)</f>
        <v>0</v>
      </c>
      <c r="W21" s="175">
        <f t="shared" si="4"/>
        <v>0</v>
      </c>
      <c r="X21" s="175">
        <f t="shared" si="4"/>
        <v>0</v>
      </c>
      <c r="Y21" s="175">
        <f t="shared" si="4"/>
        <v>0</v>
      </c>
      <c r="Z21" s="175">
        <f t="shared" si="4"/>
        <v>0</v>
      </c>
      <c r="AA21" s="175">
        <f t="shared" ref="AA21:AD21" si="5">SUM(AA16:AA20)</f>
        <v>0</v>
      </c>
      <c r="AB21" s="175">
        <f t="shared" si="5"/>
        <v>0</v>
      </c>
      <c r="AC21" s="175">
        <f t="shared" si="5"/>
        <v>0</v>
      </c>
      <c r="AD21" s="175">
        <f t="shared" si="5"/>
        <v>0</v>
      </c>
      <c r="AE21" s="175">
        <f>SUM(F21:AD21)</f>
        <v>0</v>
      </c>
      <c r="AF21" s="174"/>
      <c r="AG21" s="176"/>
      <c r="AH21" s="2"/>
    </row>
    <row r="22" spans="1:34" x14ac:dyDescent="0.2">
      <c r="A22" s="40"/>
      <c r="B22" s="144"/>
      <c r="C22" s="122"/>
      <c r="D22" s="34"/>
      <c r="E22" s="145"/>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70"/>
      <c r="AF22" s="103"/>
      <c r="AG22" s="140"/>
      <c r="AH22" s="40"/>
    </row>
    <row r="23" spans="1:34" ht="15" x14ac:dyDescent="0.25">
      <c r="A23" s="150" t="s">
        <v>164</v>
      </c>
      <c r="B23" s="144"/>
      <c r="C23" s="122"/>
      <c r="D23" s="34"/>
      <c r="E23" s="145"/>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70"/>
      <c r="AF23" s="103"/>
      <c r="AG23" s="140"/>
      <c r="AH23" s="40"/>
    </row>
    <row r="24" spans="1:34" x14ac:dyDescent="0.2">
      <c r="A24" s="171" t="s">
        <v>106</v>
      </c>
      <c r="B24" s="123">
        <f>B10*B16</f>
        <v>62400</v>
      </c>
      <c r="C24" s="122">
        <f>C10*C16</f>
        <v>21480</v>
      </c>
      <c r="D24" s="34"/>
      <c r="E24" s="145"/>
      <c r="F24" s="122">
        <f t="shared" ref="F24:P24" si="6">F10*F16</f>
        <v>0</v>
      </c>
      <c r="G24" s="122">
        <f t="shared" si="6"/>
        <v>0</v>
      </c>
      <c r="H24" s="122">
        <f t="shared" si="6"/>
        <v>0</v>
      </c>
      <c r="I24" s="122">
        <f t="shared" si="6"/>
        <v>0</v>
      </c>
      <c r="J24" s="122">
        <f t="shared" si="6"/>
        <v>0</v>
      </c>
      <c r="K24" s="122">
        <f t="shared" si="6"/>
        <v>0</v>
      </c>
      <c r="L24" s="122">
        <f t="shared" si="6"/>
        <v>0</v>
      </c>
      <c r="M24" s="122">
        <f t="shared" si="6"/>
        <v>0</v>
      </c>
      <c r="N24" s="122">
        <f t="shared" si="6"/>
        <v>0</v>
      </c>
      <c r="O24" s="122">
        <f t="shared" si="6"/>
        <v>0</v>
      </c>
      <c r="P24" s="122">
        <f t="shared" si="6"/>
        <v>0</v>
      </c>
      <c r="Q24" s="122">
        <f t="shared" ref="Q24:U24" si="7">Q10*Q16</f>
        <v>0</v>
      </c>
      <c r="R24" s="122">
        <f t="shared" si="7"/>
        <v>0</v>
      </c>
      <c r="S24" s="122">
        <f t="shared" si="7"/>
        <v>0</v>
      </c>
      <c r="T24" s="122">
        <f t="shared" si="7"/>
        <v>0</v>
      </c>
      <c r="U24" s="122">
        <f t="shared" si="7"/>
        <v>0</v>
      </c>
      <c r="V24" s="122">
        <f t="shared" ref="V24:Z24" si="8">V10*V16</f>
        <v>0</v>
      </c>
      <c r="W24" s="122">
        <f t="shared" si="8"/>
        <v>0</v>
      </c>
      <c r="X24" s="122">
        <f t="shared" si="8"/>
        <v>0</v>
      </c>
      <c r="Y24" s="122">
        <f t="shared" si="8"/>
        <v>0</v>
      </c>
      <c r="Z24" s="122">
        <f t="shared" si="8"/>
        <v>0</v>
      </c>
      <c r="AA24" s="122">
        <f t="shared" ref="AA24:AD24" si="9">AA10*AA16</f>
        <v>0</v>
      </c>
      <c r="AB24" s="122">
        <f t="shared" si="9"/>
        <v>0</v>
      </c>
      <c r="AC24" s="122">
        <f t="shared" si="9"/>
        <v>0</v>
      </c>
      <c r="AD24" s="122">
        <f t="shared" si="9"/>
        <v>0</v>
      </c>
      <c r="AE24" s="70">
        <f>SUM(F24:AD24)</f>
        <v>0</v>
      </c>
      <c r="AF24" s="103"/>
      <c r="AG24" s="140"/>
      <c r="AH24" s="40"/>
    </row>
    <row r="25" spans="1:34" x14ac:dyDescent="0.2">
      <c r="A25" s="171" t="s">
        <v>314</v>
      </c>
      <c r="B25" s="123"/>
      <c r="C25" s="122"/>
      <c r="D25" s="34"/>
      <c r="E25" s="145"/>
      <c r="F25" s="122">
        <f t="shared" ref="F25:P25" si="10">F11*F17</f>
        <v>0</v>
      </c>
      <c r="G25" s="122">
        <f t="shared" si="10"/>
        <v>0</v>
      </c>
      <c r="H25" s="122">
        <f t="shared" si="10"/>
        <v>0</v>
      </c>
      <c r="I25" s="122">
        <f t="shared" si="10"/>
        <v>0</v>
      </c>
      <c r="J25" s="122">
        <f t="shared" si="10"/>
        <v>0</v>
      </c>
      <c r="K25" s="122">
        <f t="shared" si="10"/>
        <v>0</v>
      </c>
      <c r="L25" s="122">
        <f t="shared" si="10"/>
        <v>0</v>
      </c>
      <c r="M25" s="122">
        <f t="shared" si="10"/>
        <v>0</v>
      </c>
      <c r="N25" s="122">
        <f t="shared" si="10"/>
        <v>0</v>
      </c>
      <c r="O25" s="122">
        <f t="shared" si="10"/>
        <v>0</v>
      </c>
      <c r="P25" s="122">
        <f t="shared" si="10"/>
        <v>0</v>
      </c>
      <c r="Q25" s="122">
        <f t="shared" ref="Q25:U25" si="11">Q11*Q17</f>
        <v>0</v>
      </c>
      <c r="R25" s="122">
        <f t="shared" si="11"/>
        <v>0</v>
      </c>
      <c r="S25" s="122">
        <f t="shared" si="11"/>
        <v>0</v>
      </c>
      <c r="T25" s="122">
        <f t="shared" si="11"/>
        <v>0</v>
      </c>
      <c r="U25" s="122">
        <f t="shared" si="11"/>
        <v>0</v>
      </c>
      <c r="V25" s="122">
        <f t="shared" ref="V25:Z25" si="12">V11*V17</f>
        <v>0</v>
      </c>
      <c r="W25" s="122">
        <f t="shared" si="12"/>
        <v>0</v>
      </c>
      <c r="X25" s="122">
        <f t="shared" si="12"/>
        <v>0</v>
      </c>
      <c r="Y25" s="122">
        <f t="shared" si="12"/>
        <v>0</v>
      </c>
      <c r="Z25" s="122">
        <f t="shared" si="12"/>
        <v>0</v>
      </c>
      <c r="AA25" s="122">
        <f t="shared" ref="AA25:AD25" si="13">AA11*AA17</f>
        <v>0</v>
      </c>
      <c r="AB25" s="122">
        <f t="shared" si="13"/>
        <v>0</v>
      </c>
      <c r="AC25" s="122">
        <f t="shared" si="13"/>
        <v>0</v>
      </c>
      <c r="AD25" s="122">
        <f t="shared" si="13"/>
        <v>0</v>
      </c>
      <c r="AE25" s="70">
        <f t="shared" ref="AE25:AE29" si="14">SUM(F25:AD25)</f>
        <v>0</v>
      </c>
      <c r="AF25" s="103"/>
      <c r="AG25" s="140"/>
      <c r="AH25" s="40"/>
    </row>
    <row r="26" spans="1:34" x14ac:dyDescent="0.2">
      <c r="A26" s="171" t="s">
        <v>192</v>
      </c>
      <c r="B26" s="123">
        <f>B12*B18</f>
        <v>0</v>
      </c>
      <c r="C26" s="122">
        <f>C12*C18</f>
        <v>34905</v>
      </c>
      <c r="D26" s="34"/>
      <c r="E26" s="145"/>
      <c r="F26" s="122">
        <f t="shared" ref="F26:P26" si="15">F12*F18</f>
        <v>0</v>
      </c>
      <c r="G26" s="122">
        <f t="shared" si="15"/>
        <v>0</v>
      </c>
      <c r="H26" s="122">
        <f t="shared" si="15"/>
        <v>0</v>
      </c>
      <c r="I26" s="122">
        <f t="shared" si="15"/>
        <v>0</v>
      </c>
      <c r="J26" s="122">
        <f t="shared" si="15"/>
        <v>0</v>
      </c>
      <c r="K26" s="122">
        <f t="shared" si="15"/>
        <v>0</v>
      </c>
      <c r="L26" s="122">
        <f t="shared" si="15"/>
        <v>0</v>
      </c>
      <c r="M26" s="122">
        <f t="shared" si="15"/>
        <v>0</v>
      </c>
      <c r="N26" s="122">
        <f t="shared" si="15"/>
        <v>0</v>
      </c>
      <c r="O26" s="122">
        <f t="shared" si="15"/>
        <v>0</v>
      </c>
      <c r="P26" s="122">
        <f t="shared" si="15"/>
        <v>0</v>
      </c>
      <c r="Q26" s="122">
        <f t="shared" ref="Q26:U26" si="16">Q12*Q18</f>
        <v>0</v>
      </c>
      <c r="R26" s="122">
        <f t="shared" si="16"/>
        <v>0</v>
      </c>
      <c r="S26" s="122">
        <f t="shared" si="16"/>
        <v>0</v>
      </c>
      <c r="T26" s="122">
        <f t="shared" si="16"/>
        <v>0</v>
      </c>
      <c r="U26" s="122">
        <f t="shared" si="16"/>
        <v>0</v>
      </c>
      <c r="V26" s="122">
        <f t="shared" ref="V26:Z26" si="17">V12*V18</f>
        <v>0</v>
      </c>
      <c r="W26" s="122">
        <f t="shared" si="17"/>
        <v>0</v>
      </c>
      <c r="X26" s="122">
        <f t="shared" si="17"/>
        <v>0</v>
      </c>
      <c r="Y26" s="122">
        <f t="shared" si="17"/>
        <v>0</v>
      </c>
      <c r="Z26" s="122">
        <f t="shared" si="17"/>
        <v>0</v>
      </c>
      <c r="AA26" s="122">
        <f t="shared" ref="AA26:AD26" si="18">AA12*AA18</f>
        <v>0</v>
      </c>
      <c r="AB26" s="122">
        <f t="shared" si="18"/>
        <v>0</v>
      </c>
      <c r="AC26" s="122">
        <f t="shared" si="18"/>
        <v>0</v>
      </c>
      <c r="AD26" s="122">
        <f t="shared" si="18"/>
        <v>0</v>
      </c>
      <c r="AE26" s="70">
        <f t="shared" si="14"/>
        <v>0</v>
      </c>
      <c r="AF26" s="103"/>
      <c r="AG26" s="140"/>
      <c r="AH26" s="40"/>
    </row>
    <row r="27" spans="1:34" x14ac:dyDescent="0.2">
      <c r="A27" s="171" t="s">
        <v>193</v>
      </c>
      <c r="B27" s="123">
        <f>B13*B19</f>
        <v>500</v>
      </c>
      <c r="C27" s="122">
        <f>C13*C19</f>
        <v>0</v>
      </c>
      <c r="D27" s="177"/>
      <c r="E27" s="145"/>
      <c r="F27" s="122">
        <f t="shared" ref="F27:P27" si="19">F13*F19</f>
        <v>0</v>
      </c>
      <c r="G27" s="122">
        <f t="shared" si="19"/>
        <v>0</v>
      </c>
      <c r="H27" s="122">
        <f t="shared" si="19"/>
        <v>0</v>
      </c>
      <c r="I27" s="122">
        <f t="shared" si="19"/>
        <v>0</v>
      </c>
      <c r="J27" s="122">
        <f t="shared" si="19"/>
        <v>0</v>
      </c>
      <c r="K27" s="122">
        <f t="shared" si="19"/>
        <v>0</v>
      </c>
      <c r="L27" s="122">
        <f t="shared" si="19"/>
        <v>0</v>
      </c>
      <c r="M27" s="122">
        <f t="shared" si="19"/>
        <v>0</v>
      </c>
      <c r="N27" s="122">
        <f t="shared" si="19"/>
        <v>0</v>
      </c>
      <c r="O27" s="122">
        <f t="shared" si="19"/>
        <v>0</v>
      </c>
      <c r="P27" s="122">
        <f t="shared" si="19"/>
        <v>0</v>
      </c>
      <c r="Q27" s="122">
        <f t="shared" ref="Q27:U27" si="20">Q13*Q19</f>
        <v>0</v>
      </c>
      <c r="R27" s="122">
        <f t="shared" si="20"/>
        <v>0</v>
      </c>
      <c r="S27" s="122">
        <f t="shared" si="20"/>
        <v>0</v>
      </c>
      <c r="T27" s="122">
        <f t="shared" si="20"/>
        <v>0</v>
      </c>
      <c r="U27" s="122">
        <f t="shared" si="20"/>
        <v>0</v>
      </c>
      <c r="V27" s="122">
        <f t="shared" ref="V27:Z27" si="21">V13*V19</f>
        <v>0</v>
      </c>
      <c r="W27" s="122">
        <f t="shared" si="21"/>
        <v>0</v>
      </c>
      <c r="X27" s="122">
        <f t="shared" si="21"/>
        <v>0</v>
      </c>
      <c r="Y27" s="122">
        <f t="shared" si="21"/>
        <v>0</v>
      </c>
      <c r="Z27" s="122">
        <f t="shared" si="21"/>
        <v>0</v>
      </c>
      <c r="AA27" s="122">
        <f t="shared" ref="AA27:AD27" si="22">AA13*AA19</f>
        <v>0</v>
      </c>
      <c r="AB27" s="122">
        <f t="shared" si="22"/>
        <v>0</v>
      </c>
      <c r="AC27" s="122">
        <f t="shared" si="22"/>
        <v>0</v>
      </c>
      <c r="AD27" s="122">
        <f t="shared" si="22"/>
        <v>0</v>
      </c>
      <c r="AE27" s="70">
        <f t="shared" si="14"/>
        <v>0</v>
      </c>
      <c r="AF27" s="103"/>
      <c r="AG27" s="140"/>
      <c r="AH27" s="40"/>
    </row>
    <row r="28" spans="1:34" x14ac:dyDescent="0.2">
      <c r="A28" s="40"/>
      <c r="B28" s="69"/>
      <c r="C28" s="70"/>
      <c r="D28" s="159"/>
      <c r="E28" s="103"/>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70"/>
      <c r="AF28" s="103"/>
      <c r="AG28" s="140"/>
      <c r="AH28" s="40"/>
    </row>
    <row r="29" spans="1:34" s="1" customFormat="1" x14ac:dyDescent="0.2">
      <c r="A29" s="2" t="s">
        <v>161</v>
      </c>
      <c r="B29" s="172">
        <f>SUM(B24:B28)</f>
        <v>62900</v>
      </c>
      <c r="C29" s="173">
        <f>SUM(C24:C28)</f>
        <v>56385</v>
      </c>
      <c r="D29" s="130">
        <f>SUM(B29:C29)</f>
        <v>119285</v>
      </c>
      <c r="E29" s="178"/>
      <c r="F29" s="175">
        <f t="shared" ref="F29:P29" si="23">SUM(F24:F28)</f>
        <v>0</v>
      </c>
      <c r="G29" s="175">
        <f t="shared" si="23"/>
        <v>0</v>
      </c>
      <c r="H29" s="175">
        <f t="shared" si="23"/>
        <v>0</v>
      </c>
      <c r="I29" s="175">
        <f t="shared" si="23"/>
        <v>0</v>
      </c>
      <c r="J29" s="175">
        <f t="shared" si="23"/>
        <v>0</v>
      </c>
      <c r="K29" s="175">
        <f t="shared" si="23"/>
        <v>0</v>
      </c>
      <c r="L29" s="175">
        <f t="shared" si="23"/>
        <v>0</v>
      </c>
      <c r="M29" s="175">
        <f t="shared" si="23"/>
        <v>0</v>
      </c>
      <c r="N29" s="175">
        <f t="shared" si="23"/>
        <v>0</v>
      </c>
      <c r="O29" s="175">
        <f t="shared" si="23"/>
        <v>0</v>
      </c>
      <c r="P29" s="175">
        <f t="shared" si="23"/>
        <v>0</v>
      </c>
      <c r="Q29" s="175">
        <f t="shared" ref="Q29:U29" si="24">SUM(Q24:Q28)</f>
        <v>0</v>
      </c>
      <c r="R29" s="175">
        <f t="shared" si="24"/>
        <v>0</v>
      </c>
      <c r="S29" s="175">
        <f t="shared" si="24"/>
        <v>0</v>
      </c>
      <c r="T29" s="175">
        <f t="shared" si="24"/>
        <v>0</v>
      </c>
      <c r="U29" s="175">
        <f t="shared" si="24"/>
        <v>0</v>
      </c>
      <c r="V29" s="175">
        <f t="shared" ref="V29:Z29" si="25">SUM(V24:V28)</f>
        <v>0</v>
      </c>
      <c r="W29" s="175">
        <f t="shared" si="25"/>
        <v>0</v>
      </c>
      <c r="X29" s="175">
        <f t="shared" si="25"/>
        <v>0</v>
      </c>
      <c r="Y29" s="175">
        <f t="shared" si="25"/>
        <v>0</v>
      </c>
      <c r="Z29" s="175">
        <f t="shared" si="25"/>
        <v>0</v>
      </c>
      <c r="AA29" s="175">
        <f t="shared" ref="AA29:AD29" si="26">SUM(AA24:AA28)</f>
        <v>0</v>
      </c>
      <c r="AB29" s="175">
        <f t="shared" si="26"/>
        <v>0</v>
      </c>
      <c r="AC29" s="175">
        <f t="shared" si="26"/>
        <v>0</v>
      </c>
      <c r="AD29" s="175">
        <f t="shared" si="26"/>
        <v>0</v>
      </c>
      <c r="AE29" s="179">
        <f t="shared" si="14"/>
        <v>0</v>
      </c>
      <c r="AF29" s="174"/>
      <c r="AG29" s="176"/>
      <c r="AH29" s="2"/>
    </row>
    <row r="30" spans="1:34" x14ac:dyDescent="0.2">
      <c r="A30" s="40"/>
      <c r="B30" s="123"/>
      <c r="C30" s="122"/>
      <c r="D30" s="34"/>
      <c r="E30" s="10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104"/>
      <c r="AF30" s="103"/>
      <c r="AG30" s="140"/>
      <c r="AH30" s="40"/>
    </row>
    <row r="31" spans="1:34" x14ac:dyDescent="0.2">
      <c r="A31" s="40"/>
      <c r="B31" s="69"/>
      <c r="C31" s="70"/>
      <c r="D31" s="159"/>
      <c r="E31" s="103"/>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103"/>
      <c r="AG31" s="140"/>
      <c r="AH31" s="40"/>
    </row>
    <row r="32" spans="1:34" hidden="1" x14ac:dyDescent="0.2">
      <c r="A32" s="141" t="s">
        <v>110</v>
      </c>
      <c r="B32" s="123" t="e">
        <f>SUM(#REF!)-'6 Expense Summary'!D31</f>
        <v>#REF!</v>
      </c>
      <c r="C32" s="122" t="e">
        <f>SUM(#REF!)-'6 Expense Summary'!E31</f>
        <v>#REF!</v>
      </c>
      <c r="D32" s="34" t="e">
        <f>SUM(B32:C32)</f>
        <v>#REF!</v>
      </c>
      <c r="E32" s="103"/>
      <c r="F32" s="122" t="e">
        <f>SUM(#REF!)-'6 Expense Summary'!I31</f>
        <v>#REF!</v>
      </c>
      <c r="G32" s="122" t="e">
        <f>SUM(#REF!)-'6 Expense Summary'!J31</f>
        <v>#REF!</v>
      </c>
      <c r="H32" s="122" t="e">
        <f>SUM(#REF!)-'6 Expense Summary'!K31</f>
        <v>#REF!</v>
      </c>
      <c r="I32" s="122" t="e">
        <f>SUM(#REF!)-'6 Expense Summary'!L31</f>
        <v>#REF!</v>
      </c>
      <c r="J32" s="122" t="e">
        <f>SUM(#REF!)-'6 Expense Summary'!M31</f>
        <v>#REF!</v>
      </c>
      <c r="K32" s="122" t="e">
        <f>SUM(#REF!)-'6 Expense Summary'!N31</f>
        <v>#REF!</v>
      </c>
      <c r="L32" s="122" t="e">
        <f>SUM(#REF!)-'6 Expense Summary'!O31</f>
        <v>#REF!</v>
      </c>
      <c r="M32" s="122" t="e">
        <f>SUM(#REF!)-'6 Expense Summary'!P31</f>
        <v>#REF!</v>
      </c>
      <c r="N32" s="122" t="e">
        <f>SUM(#REF!)-'6 Expense Summary'!Q31</f>
        <v>#REF!</v>
      </c>
      <c r="O32" s="122" t="e">
        <f>SUM(#REF!)-'6 Expense Summary'!R31</f>
        <v>#REF!</v>
      </c>
      <c r="P32" s="122" t="e">
        <f>SUM(#REF!)-'6 Expense Summary'!AH31</f>
        <v>#REF!</v>
      </c>
      <c r="Q32" s="122" t="e">
        <f>SUM(#REF!)-'6 Expense Summary'!AI31</f>
        <v>#REF!</v>
      </c>
      <c r="R32" s="122" t="e">
        <f>SUM(#REF!)-'6 Expense Summary'!AJ31</f>
        <v>#REF!</v>
      </c>
      <c r="S32" s="122" t="e">
        <f>SUM(#REF!)-'6 Expense Summary'!AK31</f>
        <v>#REF!</v>
      </c>
      <c r="T32" s="122" t="e">
        <f>SUM(#REF!)-'6 Expense Summary'!AL31</f>
        <v>#REF!</v>
      </c>
      <c r="U32" s="122" t="e">
        <f>SUM(#REF!)-'6 Expense Summary'!AM31</f>
        <v>#REF!</v>
      </c>
      <c r="V32" s="122" t="e">
        <f>SUM(#REF!)-'6 Expense Summary'!AN31</f>
        <v>#REF!</v>
      </c>
      <c r="W32" s="122" t="e">
        <f>SUM(#REF!)-'6 Expense Summary'!AO31</f>
        <v>#REF!</v>
      </c>
      <c r="X32" s="122" t="e">
        <f>SUM(#REF!)-'6 Expense Summary'!AP31</f>
        <v>#REF!</v>
      </c>
      <c r="Y32" s="122" t="e">
        <f>SUM(#REF!)-'6 Expense Summary'!AQ31</f>
        <v>#REF!</v>
      </c>
      <c r="Z32" s="122" t="e">
        <f>SUM(#REF!)-'6 Expense Summary'!AR31</f>
        <v>#REF!</v>
      </c>
      <c r="AA32" s="122" t="e">
        <f>SUM(#REF!)-'6 Expense Summary'!AS31</f>
        <v>#REF!</v>
      </c>
      <c r="AB32" s="122" t="e">
        <f>SUM(#REF!)-'6 Expense Summary'!AT31</f>
        <v>#REF!</v>
      </c>
      <c r="AC32" s="122" t="e">
        <f>SUM(#REF!)-'6 Expense Summary'!AU31</f>
        <v>#REF!</v>
      </c>
      <c r="AD32" s="122" t="e">
        <f>SUM(#REF!)-'6 Expense Summary'!AV31</f>
        <v>#REF!</v>
      </c>
      <c r="AE32" s="70" t="e">
        <f>SUM(F32:O32)</f>
        <v>#REF!</v>
      </c>
      <c r="AF32" s="103"/>
      <c r="AG32" s="140"/>
      <c r="AH32" s="40"/>
    </row>
    <row r="33" spans="1:34" hidden="1" x14ac:dyDescent="0.2">
      <c r="A33" s="180" t="s">
        <v>111</v>
      </c>
      <c r="B33" s="106"/>
      <c r="C33" s="107"/>
      <c r="D33" s="108"/>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40"/>
      <c r="AG33" s="40"/>
      <c r="AH33" s="40"/>
    </row>
    <row r="35" spans="1:34" x14ac:dyDescent="0.2">
      <c r="A35" s="181"/>
      <c r="B35" s="182"/>
      <c r="C35" s="182"/>
      <c r="D35" s="182"/>
      <c r="E35" s="103"/>
      <c r="F35" s="104"/>
      <c r="G35" s="104"/>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4"/>
      <c r="AF35" s="103"/>
      <c r="AG35" s="140"/>
      <c r="AH35" s="40"/>
    </row>
    <row r="36" spans="1:34" x14ac:dyDescent="0.2">
      <c r="B36" s="183"/>
      <c r="C36" s="183"/>
    </row>
    <row r="37" spans="1:34" x14ac:dyDescent="0.2">
      <c r="B37" s="183"/>
      <c r="C37" s="183"/>
    </row>
    <row r="38" spans="1:34" x14ac:dyDescent="0.2">
      <c r="A38" s="57"/>
    </row>
  </sheetData>
  <mergeCells count="4">
    <mergeCell ref="A5:AE5"/>
    <mergeCell ref="B8:D8"/>
    <mergeCell ref="A3:AE3"/>
    <mergeCell ref="A4:AE4"/>
  </mergeCells>
  <phoneticPr fontId="0" type="noConversion"/>
  <printOptions gridLines="1"/>
  <pageMargins left="0.5" right="0.5" top="0.75" bottom="0.75" header="0.5" footer="0.5"/>
  <pageSetup paperSize="5" scale="77" orientation="landscape"/>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39997558519241921"/>
    <pageSetUpPr fitToPage="1"/>
  </sheetPr>
  <dimension ref="A1:L77"/>
  <sheetViews>
    <sheetView tabSelected="1" workbookViewId="0">
      <selection activeCell="R31" sqref="R31"/>
    </sheetView>
  </sheetViews>
  <sheetFormatPr defaultColWidth="8.85546875" defaultRowHeight="12.75" x14ac:dyDescent="0.2"/>
  <cols>
    <col min="1" max="1" width="44.85546875" style="184" bestFit="1" customWidth="1"/>
    <col min="2" max="2" width="22.28515625" style="184" customWidth="1"/>
    <col min="3" max="3" width="12.42578125" style="184" customWidth="1"/>
    <col min="4" max="4" width="11.42578125" style="184" customWidth="1"/>
    <col min="5" max="7" width="12.140625" style="184" customWidth="1"/>
    <col min="8" max="8" width="9.140625" style="184" customWidth="1"/>
    <col min="9" max="16384" width="8.85546875" style="184"/>
  </cols>
  <sheetData>
    <row r="1" spans="1:7" ht="15.75" x14ac:dyDescent="0.25">
      <c r="A1" s="512" t="s">
        <v>278</v>
      </c>
      <c r="B1" s="512"/>
      <c r="C1" s="512"/>
      <c r="D1" s="512"/>
      <c r="E1" s="512"/>
      <c r="F1" s="512"/>
      <c r="G1" s="512"/>
    </row>
    <row r="2" spans="1:7" ht="15.75" customHeight="1" x14ac:dyDescent="0.25">
      <c r="A2" s="512" t="s">
        <v>184</v>
      </c>
      <c r="B2" s="512"/>
      <c r="C2" s="512"/>
      <c r="D2" s="512"/>
      <c r="E2" s="512"/>
      <c r="F2" s="512"/>
      <c r="G2" s="512"/>
    </row>
    <row r="3" spans="1:7" ht="15.75" x14ac:dyDescent="0.25">
      <c r="A3" s="512">
        <f>'1 Volume Projections'!B1</f>
        <v>0</v>
      </c>
      <c r="B3" s="512"/>
      <c r="C3" s="512"/>
      <c r="D3" s="512"/>
      <c r="E3" s="512"/>
      <c r="F3" s="512"/>
      <c r="G3" s="512"/>
    </row>
    <row r="4" spans="1:7" ht="12.75" customHeight="1" x14ac:dyDescent="0.25">
      <c r="A4" s="185"/>
      <c r="B4" s="185"/>
      <c r="C4" s="185"/>
      <c r="D4" s="185"/>
      <c r="E4" s="185"/>
      <c r="F4" s="185"/>
      <c r="G4" s="185"/>
    </row>
    <row r="5" spans="1:7" ht="12.75" customHeight="1" x14ac:dyDescent="0.25">
      <c r="A5" s="275" t="s">
        <v>146</v>
      </c>
      <c r="B5" s="280"/>
      <c r="C5" s="82"/>
      <c r="D5" s="185"/>
      <c r="E5" s="186"/>
      <c r="F5" s="186"/>
      <c r="G5" s="186"/>
    </row>
    <row r="6" spans="1:7" ht="12.75" customHeight="1" x14ac:dyDescent="0.25">
      <c r="A6" s="274" t="s">
        <v>147</v>
      </c>
      <c r="B6" s="271"/>
      <c r="C6" s="118"/>
      <c r="D6" s="185"/>
      <c r="E6" s="186"/>
      <c r="F6" s="186"/>
      <c r="G6" s="186"/>
    </row>
    <row r="7" spans="1:7" ht="12.75" customHeight="1" x14ac:dyDescent="0.25">
      <c r="A7" s="187"/>
      <c r="B7" s="188"/>
      <c r="C7" s="188"/>
    </row>
    <row r="8" spans="1:7" ht="12.75" customHeight="1" x14ac:dyDescent="0.2">
      <c r="A8" s="184" t="s">
        <v>175</v>
      </c>
      <c r="B8" s="267">
        <v>43709</v>
      </c>
      <c r="C8" s="189"/>
      <c r="E8" s="190"/>
      <c r="F8" s="190"/>
      <c r="G8" s="190"/>
    </row>
    <row r="9" spans="1:7" ht="12.75" customHeight="1" x14ac:dyDescent="0.2">
      <c r="A9" s="184" t="s">
        <v>176</v>
      </c>
      <c r="B9" s="268">
        <v>12</v>
      </c>
      <c r="C9" s="189"/>
      <c r="E9" s="190"/>
      <c r="F9" s="190"/>
      <c r="G9" s="190"/>
    </row>
    <row r="10" spans="1:7" ht="12.75" customHeight="1" x14ac:dyDescent="0.2">
      <c r="A10" s="184" t="s">
        <v>168</v>
      </c>
      <c r="B10" s="269">
        <v>0.03</v>
      </c>
      <c r="D10" s="191"/>
      <c r="E10" s="191"/>
      <c r="F10" s="191"/>
      <c r="G10" s="191"/>
    </row>
    <row r="11" spans="1:7" ht="12.75" customHeight="1" x14ac:dyDescent="0.2">
      <c r="A11" s="184" t="s">
        <v>177</v>
      </c>
      <c r="B11" s="269">
        <v>1</v>
      </c>
      <c r="D11" s="191"/>
      <c r="E11" s="191"/>
      <c r="F11" s="191"/>
      <c r="G11" s="191"/>
    </row>
    <row r="12" spans="1:7" x14ac:dyDescent="0.2">
      <c r="D12" s="191"/>
      <c r="E12" s="191"/>
      <c r="F12" s="191"/>
      <c r="G12" s="191"/>
    </row>
    <row r="13" spans="1:7" ht="31.5" customHeight="1" x14ac:dyDescent="0.25">
      <c r="A13" s="192" t="s">
        <v>169</v>
      </c>
      <c r="B13" s="193" t="s">
        <v>326</v>
      </c>
      <c r="C13" s="193" t="s">
        <v>327</v>
      </c>
      <c r="D13" s="194" t="s">
        <v>276</v>
      </c>
      <c r="E13" s="194" t="s">
        <v>316</v>
      </c>
      <c r="F13" s="194" t="s">
        <v>328</v>
      </c>
      <c r="G13" s="194" t="s">
        <v>329</v>
      </c>
    </row>
    <row r="14" spans="1:7" ht="15" x14ac:dyDescent="0.25">
      <c r="A14" s="190" t="s">
        <v>170</v>
      </c>
      <c r="B14" s="195"/>
      <c r="C14" s="196"/>
      <c r="D14" s="196"/>
      <c r="E14" s="196"/>
      <c r="F14" s="196"/>
      <c r="G14" s="196"/>
    </row>
    <row r="15" spans="1:7" x14ac:dyDescent="0.2">
      <c r="A15" s="197">
        <f>'8 Revenue Summary'!F8:F8</f>
        <v>0</v>
      </c>
      <c r="B15" s="198">
        <f>'8 Revenue Summary'!F29</f>
        <v>0</v>
      </c>
      <c r="C15" s="199">
        <f>(B15*$B$11)*$B$9/12</f>
        <v>0</v>
      </c>
      <c r="D15" s="200">
        <f t="shared" ref="D15:D24" si="0">+B15*(1+$B$10)</f>
        <v>0</v>
      </c>
      <c r="E15" s="200">
        <f t="shared" ref="E15:G24" si="1">+D15*(1+$B$10)</f>
        <v>0</v>
      </c>
      <c r="F15" s="200">
        <f t="shared" si="1"/>
        <v>0</v>
      </c>
      <c r="G15" s="200">
        <f t="shared" si="1"/>
        <v>0</v>
      </c>
    </row>
    <row r="16" spans="1:7" x14ac:dyDescent="0.2">
      <c r="A16" s="197">
        <f>'8 Revenue Summary'!G8</f>
        <v>0</v>
      </c>
      <c r="B16" s="198">
        <f>'8 Revenue Summary'!G29</f>
        <v>0</v>
      </c>
      <c r="C16" s="199">
        <f t="shared" ref="C16:C24" si="2">(B16*$B$11)*$B$9/12</f>
        <v>0</v>
      </c>
      <c r="D16" s="200">
        <f t="shared" si="0"/>
        <v>0</v>
      </c>
      <c r="E16" s="200">
        <f t="shared" si="1"/>
        <v>0</v>
      </c>
      <c r="F16" s="200">
        <f t="shared" si="1"/>
        <v>0</v>
      </c>
      <c r="G16" s="200">
        <f t="shared" si="1"/>
        <v>0</v>
      </c>
    </row>
    <row r="17" spans="1:7" x14ac:dyDescent="0.2">
      <c r="A17" s="197">
        <f>'8 Revenue Summary'!H8</f>
        <v>0</v>
      </c>
      <c r="B17" s="198">
        <f>'8 Revenue Summary'!H29</f>
        <v>0</v>
      </c>
      <c r="C17" s="199">
        <f t="shared" si="2"/>
        <v>0</v>
      </c>
      <c r="D17" s="200">
        <f t="shared" si="0"/>
        <v>0</v>
      </c>
      <c r="E17" s="200">
        <f t="shared" si="1"/>
        <v>0</v>
      </c>
      <c r="F17" s="200">
        <f t="shared" si="1"/>
        <v>0</v>
      </c>
      <c r="G17" s="200">
        <f t="shared" si="1"/>
        <v>0</v>
      </c>
    </row>
    <row r="18" spans="1:7" x14ac:dyDescent="0.2">
      <c r="A18" s="197">
        <f>'8 Revenue Summary'!I8</f>
        <v>0</v>
      </c>
      <c r="B18" s="198">
        <f>'8 Revenue Summary'!I29</f>
        <v>0</v>
      </c>
      <c r="C18" s="199">
        <f t="shared" si="2"/>
        <v>0</v>
      </c>
      <c r="D18" s="200">
        <f t="shared" si="0"/>
        <v>0</v>
      </c>
      <c r="E18" s="200">
        <f t="shared" si="1"/>
        <v>0</v>
      </c>
      <c r="F18" s="200">
        <f t="shared" si="1"/>
        <v>0</v>
      </c>
      <c r="G18" s="200">
        <f t="shared" si="1"/>
        <v>0</v>
      </c>
    </row>
    <row r="19" spans="1:7" x14ac:dyDescent="0.2">
      <c r="A19" s="197">
        <f>'8 Revenue Summary'!J8</f>
        <v>0</v>
      </c>
      <c r="B19" s="198">
        <f>'8 Revenue Summary'!J29</f>
        <v>0</v>
      </c>
      <c r="C19" s="199">
        <f t="shared" si="2"/>
        <v>0</v>
      </c>
      <c r="D19" s="200">
        <f t="shared" si="0"/>
        <v>0</v>
      </c>
      <c r="E19" s="200">
        <f t="shared" si="1"/>
        <v>0</v>
      </c>
      <c r="F19" s="200">
        <f t="shared" si="1"/>
        <v>0</v>
      </c>
      <c r="G19" s="200">
        <f t="shared" si="1"/>
        <v>0</v>
      </c>
    </row>
    <row r="20" spans="1:7" x14ac:dyDescent="0.2">
      <c r="A20" s="197">
        <f>'8 Revenue Summary'!K8</f>
        <v>0</v>
      </c>
      <c r="B20" s="198">
        <f>'8 Revenue Summary'!K29</f>
        <v>0</v>
      </c>
      <c r="C20" s="199">
        <f t="shared" si="2"/>
        <v>0</v>
      </c>
      <c r="D20" s="200">
        <f t="shared" si="0"/>
        <v>0</v>
      </c>
      <c r="E20" s="200">
        <f t="shared" si="1"/>
        <v>0</v>
      </c>
      <c r="F20" s="200">
        <f t="shared" si="1"/>
        <v>0</v>
      </c>
      <c r="G20" s="200">
        <f t="shared" si="1"/>
        <v>0</v>
      </c>
    </row>
    <row r="21" spans="1:7" x14ac:dyDescent="0.2">
      <c r="A21" s="197">
        <f>'8 Revenue Summary'!L8</f>
        <v>0</v>
      </c>
      <c r="B21" s="198">
        <f>'8 Revenue Summary'!L29</f>
        <v>0</v>
      </c>
      <c r="C21" s="199">
        <f t="shared" si="2"/>
        <v>0</v>
      </c>
      <c r="D21" s="200">
        <f t="shared" si="0"/>
        <v>0</v>
      </c>
      <c r="E21" s="200">
        <f t="shared" si="1"/>
        <v>0</v>
      </c>
      <c r="F21" s="200">
        <f t="shared" si="1"/>
        <v>0</v>
      </c>
      <c r="G21" s="200">
        <f t="shared" si="1"/>
        <v>0</v>
      </c>
    </row>
    <row r="22" spans="1:7" x14ac:dyDescent="0.2">
      <c r="A22" s="197">
        <f>'8 Revenue Summary'!M8</f>
        <v>0</v>
      </c>
      <c r="B22" s="198">
        <f>'8 Revenue Summary'!M29</f>
        <v>0</v>
      </c>
      <c r="C22" s="199">
        <f t="shared" si="2"/>
        <v>0</v>
      </c>
      <c r="D22" s="200">
        <f t="shared" si="0"/>
        <v>0</v>
      </c>
      <c r="E22" s="200">
        <f t="shared" si="1"/>
        <v>0</v>
      </c>
      <c r="F22" s="200">
        <f t="shared" si="1"/>
        <v>0</v>
      </c>
      <c r="G22" s="200">
        <f t="shared" si="1"/>
        <v>0</v>
      </c>
    </row>
    <row r="23" spans="1:7" x14ac:dyDescent="0.2">
      <c r="A23" s="197">
        <f>'8 Revenue Summary'!N8</f>
        <v>0</v>
      </c>
      <c r="B23" s="198">
        <f>'8 Revenue Summary'!N29</f>
        <v>0</v>
      </c>
      <c r="C23" s="199">
        <f t="shared" si="2"/>
        <v>0</v>
      </c>
      <c r="D23" s="200">
        <f t="shared" si="0"/>
        <v>0</v>
      </c>
      <c r="E23" s="200">
        <f t="shared" si="1"/>
        <v>0</v>
      </c>
      <c r="F23" s="200">
        <f t="shared" si="1"/>
        <v>0</v>
      </c>
      <c r="G23" s="200">
        <f t="shared" si="1"/>
        <v>0</v>
      </c>
    </row>
    <row r="24" spans="1:7" x14ac:dyDescent="0.2">
      <c r="A24" s="197">
        <f>'8 Revenue Summary'!O8</f>
        <v>0</v>
      </c>
      <c r="B24" s="198">
        <f>'8 Revenue Summary'!O29</f>
        <v>0</v>
      </c>
      <c r="C24" s="199">
        <f t="shared" si="2"/>
        <v>0</v>
      </c>
      <c r="D24" s="200">
        <f t="shared" si="0"/>
        <v>0</v>
      </c>
      <c r="E24" s="200">
        <f t="shared" si="1"/>
        <v>0</v>
      </c>
      <c r="F24" s="200">
        <f t="shared" si="1"/>
        <v>0</v>
      </c>
      <c r="G24" s="200">
        <f t="shared" si="1"/>
        <v>0</v>
      </c>
    </row>
    <row r="25" spans="1:7" x14ac:dyDescent="0.2">
      <c r="A25" s="197">
        <f>'8 Revenue Summary'!P8</f>
        <v>0</v>
      </c>
      <c r="B25" s="198">
        <f>'8 Revenue Summary'!P29</f>
        <v>0</v>
      </c>
      <c r="C25" s="199">
        <f t="shared" ref="C25:C33" si="3">(B25*$B$11)*$B$9/12</f>
        <v>0</v>
      </c>
      <c r="D25" s="200">
        <f t="shared" ref="D25:D33" si="4">+B25*(1+$B$10)</f>
        <v>0</v>
      </c>
      <c r="E25" s="200">
        <f t="shared" ref="E25:E33" si="5">+D25*(1+$B$10)</f>
        <v>0</v>
      </c>
      <c r="F25" s="200">
        <f t="shared" ref="F25:F33" si="6">+E25*(1+$B$10)</f>
        <v>0</v>
      </c>
      <c r="G25" s="200">
        <f t="shared" ref="G25:G33" si="7">+F25*(1+$B$10)</f>
        <v>0</v>
      </c>
    </row>
    <row r="26" spans="1:7" x14ac:dyDescent="0.2">
      <c r="A26" s="197">
        <f>'8 Revenue Summary'!Q8</f>
        <v>0</v>
      </c>
      <c r="B26" s="198">
        <f>'8 Revenue Summary'!Q29</f>
        <v>0</v>
      </c>
      <c r="C26" s="199">
        <f t="shared" si="3"/>
        <v>0</v>
      </c>
      <c r="D26" s="200">
        <f t="shared" si="4"/>
        <v>0</v>
      </c>
      <c r="E26" s="200">
        <f t="shared" si="5"/>
        <v>0</v>
      </c>
      <c r="F26" s="200">
        <f t="shared" si="6"/>
        <v>0</v>
      </c>
      <c r="G26" s="200">
        <f t="shared" si="7"/>
        <v>0</v>
      </c>
    </row>
    <row r="27" spans="1:7" x14ac:dyDescent="0.2">
      <c r="A27" s="197">
        <f>'8 Revenue Summary'!R8</f>
        <v>0</v>
      </c>
      <c r="B27" s="198">
        <f>'8 Revenue Summary'!R29</f>
        <v>0</v>
      </c>
      <c r="C27" s="199">
        <f t="shared" si="3"/>
        <v>0</v>
      </c>
      <c r="D27" s="200">
        <f t="shared" si="4"/>
        <v>0</v>
      </c>
      <c r="E27" s="200">
        <f t="shared" si="5"/>
        <v>0</v>
      </c>
      <c r="F27" s="200">
        <f t="shared" si="6"/>
        <v>0</v>
      </c>
      <c r="G27" s="200">
        <f t="shared" si="7"/>
        <v>0</v>
      </c>
    </row>
    <row r="28" spans="1:7" x14ac:dyDescent="0.2">
      <c r="A28" s="197">
        <f>'8 Revenue Summary'!S8</f>
        <v>0</v>
      </c>
      <c r="B28" s="198">
        <f>'8 Revenue Summary'!S29</f>
        <v>0</v>
      </c>
      <c r="C28" s="199">
        <f t="shared" si="3"/>
        <v>0</v>
      </c>
      <c r="D28" s="200">
        <f t="shared" si="4"/>
        <v>0</v>
      </c>
      <c r="E28" s="200">
        <f t="shared" si="5"/>
        <v>0</v>
      </c>
      <c r="F28" s="200">
        <f t="shared" si="6"/>
        <v>0</v>
      </c>
      <c r="G28" s="200">
        <f t="shared" si="7"/>
        <v>0</v>
      </c>
    </row>
    <row r="29" spans="1:7" x14ac:dyDescent="0.2">
      <c r="A29" s="197">
        <f>'8 Revenue Summary'!T8</f>
        <v>0</v>
      </c>
      <c r="B29" s="198">
        <f>'8 Revenue Summary'!T29</f>
        <v>0</v>
      </c>
      <c r="C29" s="199">
        <f t="shared" si="3"/>
        <v>0</v>
      </c>
      <c r="D29" s="200">
        <f t="shared" si="4"/>
        <v>0</v>
      </c>
      <c r="E29" s="200">
        <f t="shared" si="5"/>
        <v>0</v>
      </c>
      <c r="F29" s="200">
        <f t="shared" si="6"/>
        <v>0</v>
      </c>
      <c r="G29" s="200">
        <f t="shared" si="7"/>
        <v>0</v>
      </c>
    </row>
    <row r="30" spans="1:7" x14ac:dyDescent="0.2">
      <c r="A30" s="197">
        <f>'8 Revenue Summary'!U8</f>
        <v>0</v>
      </c>
      <c r="B30" s="198">
        <f>'8 Revenue Summary'!U29</f>
        <v>0</v>
      </c>
      <c r="C30" s="199">
        <f t="shared" si="3"/>
        <v>0</v>
      </c>
      <c r="D30" s="200">
        <f t="shared" si="4"/>
        <v>0</v>
      </c>
      <c r="E30" s="200">
        <f t="shared" si="5"/>
        <v>0</v>
      </c>
      <c r="F30" s="200">
        <f t="shared" si="6"/>
        <v>0</v>
      </c>
      <c r="G30" s="200">
        <f t="shared" si="7"/>
        <v>0</v>
      </c>
    </row>
    <row r="31" spans="1:7" x14ac:dyDescent="0.2">
      <c r="A31" s="197">
        <f>'8 Revenue Summary'!V8</f>
        <v>0</v>
      </c>
      <c r="B31" s="198">
        <f>'8 Revenue Summary'!V29</f>
        <v>0</v>
      </c>
      <c r="C31" s="199">
        <f t="shared" si="3"/>
        <v>0</v>
      </c>
      <c r="D31" s="200">
        <f t="shared" si="4"/>
        <v>0</v>
      </c>
      <c r="E31" s="200">
        <f t="shared" si="5"/>
        <v>0</v>
      </c>
      <c r="F31" s="200">
        <f t="shared" si="6"/>
        <v>0</v>
      </c>
      <c r="G31" s="200">
        <f t="shared" si="7"/>
        <v>0</v>
      </c>
    </row>
    <row r="32" spans="1:7" x14ac:dyDescent="0.2">
      <c r="A32" s="197">
        <f>'8 Revenue Summary'!W8</f>
        <v>0</v>
      </c>
      <c r="B32" s="198">
        <f>'8 Revenue Summary'!W29</f>
        <v>0</v>
      </c>
      <c r="C32" s="199">
        <f t="shared" si="3"/>
        <v>0</v>
      </c>
      <c r="D32" s="200">
        <f t="shared" si="4"/>
        <v>0</v>
      </c>
      <c r="E32" s="200">
        <f t="shared" si="5"/>
        <v>0</v>
      </c>
      <c r="F32" s="200">
        <f t="shared" si="6"/>
        <v>0</v>
      </c>
      <c r="G32" s="200">
        <f t="shared" si="7"/>
        <v>0</v>
      </c>
    </row>
    <row r="33" spans="1:12" x14ac:dyDescent="0.2">
      <c r="A33" s="197">
        <f>'8 Revenue Summary'!X8</f>
        <v>0</v>
      </c>
      <c r="B33" s="198">
        <f>'8 Revenue Summary'!X29</f>
        <v>0</v>
      </c>
      <c r="C33" s="199">
        <f t="shared" si="3"/>
        <v>0</v>
      </c>
      <c r="D33" s="200">
        <f t="shared" si="4"/>
        <v>0</v>
      </c>
      <c r="E33" s="200">
        <f t="shared" si="5"/>
        <v>0</v>
      </c>
      <c r="F33" s="200">
        <f t="shared" si="6"/>
        <v>0</v>
      </c>
      <c r="G33" s="200">
        <f t="shared" si="7"/>
        <v>0</v>
      </c>
    </row>
    <row r="34" spans="1:12" x14ac:dyDescent="0.2">
      <c r="A34" s="197">
        <f>'8 Revenue Summary'!Y8</f>
        <v>0</v>
      </c>
      <c r="B34" s="198">
        <f>'8 Revenue Summary'!Y29</f>
        <v>0</v>
      </c>
      <c r="C34" s="199">
        <f t="shared" ref="C34:C38" si="8">(B34*$B$11)*$B$9/12</f>
        <v>0</v>
      </c>
      <c r="D34" s="200">
        <f t="shared" ref="D34:D38" si="9">+B34*(1+$B$10)</f>
        <v>0</v>
      </c>
      <c r="E34" s="200">
        <f t="shared" ref="E34:E38" si="10">+D34*(1+$B$10)</f>
        <v>0</v>
      </c>
      <c r="F34" s="200">
        <f t="shared" ref="F34:F38" si="11">+E34*(1+$B$10)</f>
        <v>0</v>
      </c>
      <c r="G34" s="200">
        <f t="shared" ref="G34:G38" si="12">+F34*(1+$B$10)</f>
        <v>0</v>
      </c>
    </row>
    <row r="35" spans="1:12" x14ac:dyDescent="0.2">
      <c r="A35" s="197">
        <f>'8 Revenue Summary'!Z8</f>
        <v>0</v>
      </c>
      <c r="B35" s="198">
        <f>'8 Revenue Summary'!Z29</f>
        <v>0</v>
      </c>
      <c r="C35" s="199">
        <f t="shared" si="8"/>
        <v>0</v>
      </c>
      <c r="D35" s="200">
        <f t="shared" si="9"/>
        <v>0</v>
      </c>
      <c r="E35" s="200">
        <f t="shared" si="10"/>
        <v>0</v>
      </c>
      <c r="F35" s="200">
        <f t="shared" si="11"/>
        <v>0</v>
      </c>
      <c r="G35" s="200">
        <f t="shared" si="12"/>
        <v>0</v>
      </c>
    </row>
    <row r="36" spans="1:12" x14ac:dyDescent="0.2">
      <c r="A36" s="197">
        <f>'8 Revenue Summary'!AA8</f>
        <v>0</v>
      </c>
      <c r="B36" s="198">
        <f>'8 Revenue Summary'!AA29</f>
        <v>0</v>
      </c>
      <c r="C36" s="199">
        <f t="shared" si="8"/>
        <v>0</v>
      </c>
      <c r="D36" s="200">
        <f t="shared" si="9"/>
        <v>0</v>
      </c>
      <c r="E36" s="200">
        <f t="shared" si="10"/>
        <v>0</v>
      </c>
      <c r="F36" s="200">
        <f t="shared" si="11"/>
        <v>0</v>
      </c>
      <c r="G36" s="200">
        <f t="shared" si="12"/>
        <v>0</v>
      </c>
    </row>
    <row r="37" spans="1:12" x14ac:dyDescent="0.2">
      <c r="A37" s="197">
        <f>'8 Revenue Summary'!AB8</f>
        <v>0</v>
      </c>
      <c r="B37" s="198">
        <f>'8 Revenue Summary'!AB29</f>
        <v>0</v>
      </c>
      <c r="C37" s="199">
        <f t="shared" si="8"/>
        <v>0</v>
      </c>
      <c r="D37" s="200">
        <f t="shared" si="9"/>
        <v>0</v>
      </c>
      <c r="E37" s="200">
        <f t="shared" si="10"/>
        <v>0</v>
      </c>
      <c r="F37" s="200">
        <f t="shared" si="11"/>
        <v>0</v>
      </c>
      <c r="G37" s="200">
        <f t="shared" si="12"/>
        <v>0</v>
      </c>
    </row>
    <row r="38" spans="1:12" x14ac:dyDescent="0.2">
      <c r="A38" s="197">
        <f>'8 Revenue Summary'!AC8</f>
        <v>0</v>
      </c>
      <c r="B38" s="198">
        <f>'8 Revenue Summary'!AC29</f>
        <v>0</v>
      </c>
      <c r="C38" s="199">
        <f t="shared" si="8"/>
        <v>0</v>
      </c>
      <c r="D38" s="200">
        <f t="shared" si="9"/>
        <v>0</v>
      </c>
      <c r="E38" s="200">
        <f t="shared" si="10"/>
        <v>0</v>
      </c>
      <c r="F38" s="200">
        <f t="shared" si="11"/>
        <v>0</v>
      </c>
      <c r="G38" s="200">
        <f t="shared" si="12"/>
        <v>0</v>
      </c>
    </row>
    <row r="39" spans="1:12" x14ac:dyDescent="0.2">
      <c r="A39" s="197">
        <f>'8 Revenue Summary'!AD8</f>
        <v>0</v>
      </c>
      <c r="B39" s="198">
        <f>'8 Revenue Summary'!AD29</f>
        <v>0</v>
      </c>
      <c r="C39" s="199">
        <f t="shared" ref="C39" si="13">(B39*$B$11)*$B$9/12</f>
        <v>0</v>
      </c>
      <c r="D39" s="200">
        <f t="shared" ref="D39" si="14">+B39*(1+$B$10)</f>
        <v>0</v>
      </c>
      <c r="E39" s="200">
        <f t="shared" ref="E39" si="15">+D39*(1+$B$10)</f>
        <v>0</v>
      </c>
      <c r="F39" s="200">
        <f t="shared" ref="F39" si="16">+E39*(1+$B$10)</f>
        <v>0</v>
      </c>
      <c r="G39" s="200">
        <f t="shared" ref="G39" si="17">+F39*(1+$B$10)</f>
        <v>0</v>
      </c>
    </row>
    <row r="40" spans="1:12" x14ac:dyDescent="0.2">
      <c r="A40" s="192" t="s">
        <v>173</v>
      </c>
      <c r="B40" s="201">
        <f>SUM(B15:B39)</f>
        <v>0</v>
      </c>
      <c r="C40" s="201">
        <f t="shared" ref="C40:G40" si="18">SUM(C15:C39)</f>
        <v>0</v>
      </c>
      <c r="D40" s="201">
        <f t="shared" si="18"/>
        <v>0</v>
      </c>
      <c r="E40" s="201">
        <f t="shared" si="18"/>
        <v>0</v>
      </c>
      <c r="F40" s="201">
        <f t="shared" si="18"/>
        <v>0</v>
      </c>
      <c r="G40" s="201">
        <f t="shared" si="18"/>
        <v>0</v>
      </c>
    </row>
    <row r="41" spans="1:12" ht="15" x14ac:dyDescent="0.25">
      <c r="B41" s="202"/>
      <c r="C41" s="203"/>
      <c r="D41" s="203"/>
      <c r="E41" s="203"/>
      <c r="F41" s="203"/>
      <c r="G41" s="203"/>
    </row>
    <row r="42" spans="1:12" ht="36" customHeight="1" x14ac:dyDescent="0.25">
      <c r="A42" s="192" t="s">
        <v>171</v>
      </c>
      <c r="B42" s="193" t="s">
        <v>326</v>
      </c>
      <c r="C42" s="193" t="s">
        <v>327</v>
      </c>
      <c r="D42" s="194" t="s">
        <v>276</v>
      </c>
      <c r="E42" s="194" t="s">
        <v>316</v>
      </c>
      <c r="F42" s="194" t="s">
        <v>328</v>
      </c>
      <c r="G42" s="194" t="s">
        <v>329</v>
      </c>
    </row>
    <row r="43" spans="1:12" x14ac:dyDescent="0.2">
      <c r="A43" s="190" t="s">
        <v>172</v>
      </c>
      <c r="B43" s="204"/>
      <c r="C43" s="205"/>
      <c r="D43" s="205"/>
      <c r="E43" s="205"/>
      <c r="F43" s="205"/>
      <c r="G43" s="205"/>
      <c r="L43" s="206"/>
    </row>
    <row r="44" spans="1:12" x14ac:dyDescent="0.2">
      <c r="A44" s="207">
        <f>'2 Salary &amp; Fringe'!A12</f>
        <v>0</v>
      </c>
      <c r="B44" s="198">
        <f>'2 Salary &amp; Fringe'!I12</f>
        <v>0</v>
      </c>
      <c r="C44" s="199">
        <f t="shared" ref="C44:C52" si="19">(B44)*$B$9/12</f>
        <v>0</v>
      </c>
      <c r="D44" s="200">
        <f>+B44*(1+$B$10)</f>
        <v>0</v>
      </c>
      <c r="E44" s="200">
        <f t="shared" ref="E44:G52" si="20">+D44*(1+$B$10)</f>
        <v>0</v>
      </c>
      <c r="F44" s="200">
        <f t="shared" si="20"/>
        <v>0</v>
      </c>
      <c r="G44" s="200">
        <f t="shared" si="20"/>
        <v>0</v>
      </c>
    </row>
    <row r="45" spans="1:12" x14ac:dyDescent="0.2">
      <c r="A45" s="207">
        <f>'2 Salary &amp; Fringe'!A13</f>
        <v>0</v>
      </c>
      <c r="B45" s="198">
        <f>'2 Salary &amp; Fringe'!I13</f>
        <v>0</v>
      </c>
      <c r="C45" s="199">
        <f t="shared" si="19"/>
        <v>0</v>
      </c>
      <c r="D45" s="200">
        <f t="shared" ref="D45:D52" si="21">+B45*(1+$B$10)</f>
        <v>0</v>
      </c>
      <c r="E45" s="200">
        <f t="shared" si="20"/>
        <v>0</v>
      </c>
      <c r="F45" s="200">
        <f t="shared" si="20"/>
        <v>0</v>
      </c>
      <c r="G45" s="200">
        <f t="shared" si="20"/>
        <v>0</v>
      </c>
    </row>
    <row r="46" spans="1:12" x14ac:dyDescent="0.2">
      <c r="A46" s="207">
        <f>'2 Salary &amp; Fringe'!A14</f>
        <v>0</v>
      </c>
      <c r="B46" s="198">
        <f>'2 Salary &amp; Fringe'!I14</f>
        <v>0</v>
      </c>
      <c r="C46" s="199">
        <f t="shared" si="19"/>
        <v>0</v>
      </c>
      <c r="D46" s="200">
        <f t="shared" si="21"/>
        <v>0</v>
      </c>
      <c r="E46" s="200">
        <f t="shared" si="20"/>
        <v>0</v>
      </c>
      <c r="F46" s="200">
        <f t="shared" si="20"/>
        <v>0</v>
      </c>
      <c r="G46" s="200">
        <f t="shared" si="20"/>
        <v>0</v>
      </c>
    </row>
    <row r="47" spans="1:12" x14ac:dyDescent="0.2">
      <c r="A47" s="207">
        <f>'2 Salary &amp; Fringe'!A15</f>
        <v>0</v>
      </c>
      <c r="B47" s="198">
        <f>'2 Salary &amp; Fringe'!I15</f>
        <v>0</v>
      </c>
      <c r="C47" s="199">
        <f t="shared" si="19"/>
        <v>0</v>
      </c>
      <c r="D47" s="200">
        <f t="shared" si="21"/>
        <v>0</v>
      </c>
      <c r="E47" s="200">
        <f t="shared" si="20"/>
        <v>0</v>
      </c>
      <c r="F47" s="200">
        <f t="shared" si="20"/>
        <v>0</v>
      </c>
      <c r="G47" s="200">
        <f t="shared" si="20"/>
        <v>0</v>
      </c>
    </row>
    <row r="48" spans="1:12" x14ac:dyDescent="0.2">
      <c r="A48" s="207">
        <f>'2 Salary &amp; Fringe'!A16</f>
        <v>0</v>
      </c>
      <c r="B48" s="198">
        <f>'2 Salary &amp; Fringe'!I16</f>
        <v>0</v>
      </c>
      <c r="C48" s="199">
        <f t="shared" si="19"/>
        <v>0</v>
      </c>
      <c r="D48" s="200">
        <f t="shared" si="21"/>
        <v>0</v>
      </c>
      <c r="E48" s="200">
        <f t="shared" si="20"/>
        <v>0</v>
      </c>
      <c r="F48" s="200">
        <f t="shared" si="20"/>
        <v>0</v>
      </c>
      <c r="G48" s="200">
        <f t="shared" si="20"/>
        <v>0</v>
      </c>
    </row>
    <row r="49" spans="1:7" x14ac:dyDescent="0.2">
      <c r="A49" s="207">
        <f>'2 Salary &amp; Fringe'!A17</f>
        <v>0</v>
      </c>
      <c r="B49" s="198">
        <f>'2 Salary &amp; Fringe'!I17</f>
        <v>0</v>
      </c>
      <c r="C49" s="199">
        <f t="shared" si="19"/>
        <v>0</v>
      </c>
      <c r="D49" s="200">
        <f t="shared" si="21"/>
        <v>0</v>
      </c>
      <c r="E49" s="200">
        <f t="shared" si="20"/>
        <v>0</v>
      </c>
      <c r="F49" s="200">
        <f t="shared" si="20"/>
        <v>0</v>
      </c>
      <c r="G49" s="200">
        <f t="shared" si="20"/>
        <v>0</v>
      </c>
    </row>
    <row r="50" spans="1:7" x14ac:dyDescent="0.2">
      <c r="A50" s="207">
        <f>'2 Salary &amp; Fringe'!A18</f>
        <v>0</v>
      </c>
      <c r="B50" s="198">
        <f>'2 Salary &amp; Fringe'!I18</f>
        <v>0</v>
      </c>
      <c r="C50" s="199">
        <f t="shared" si="19"/>
        <v>0</v>
      </c>
      <c r="D50" s="200">
        <f t="shared" si="21"/>
        <v>0</v>
      </c>
      <c r="E50" s="200">
        <f t="shared" si="20"/>
        <v>0</v>
      </c>
      <c r="F50" s="200">
        <f t="shared" si="20"/>
        <v>0</v>
      </c>
      <c r="G50" s="200">
        <f t="shared" si="20"/>
        <v>0</v>
      </c>
    </row>
    <row r="51" spans="1:7" x14ac:dyDescent="0.2">
      <c r="A51" s="207">
        <f>'2 Salary &amp; Fringe'!A19</f>
        <v>0</v>
      </c>
      <c r="B51" s="198">
        <f>'2 Salary &amp; Fringe'!I19</f>
        <v>0</v>
      </c>
      <c r="C51" s="199">
        <f t="shared" si="19"/>
        <v>0</v>
      </c>
      <c r="D51" s="200">
        <f t="shared" si="21"/>
        <v>0</v>
      </c>
      <c r="E51" s="200">
        <f t="shared" si="20"/>
        <v>0</v>
      </c>
      <c r="F51" s="200">
        <f t="shared" si="20"/>
        <v>0</v>
      </c>
      <c r="G51" s="200">
        <f t="shared" si="20"/>
        <v>0</v>
      </c>
    </row>
    <row r="52" spans="1:7" x14ac:dyDescent="0.2">
      <c r="A52" s="207">
        <f>'2 Salary &amp; Fringe'!A20</f>
        <v>0</v>
      </c>
      <c r="B52" s="198">
        <f>'2 Salary &amp; Fringe'!I20</f>
        <v>0</v>
      </c>
      <c r="C52" s="199">
        <f t="shared" si="19"/>
        <v>0</v>
      </c>
      <c r="D52" s="200">
        <f t="shared" si="21"/>
        <v>0</v>
      </c>
      <c r="E52" s="200">
        <f t="shared" si="20"/>
        <v>0</v>
      </c>
      <c r="F52" s="200">
        <f t="shared" si="20"/>
        <v>0</v>
      </c>
      <c r="G52" s="200">
        <f t="shared" si="20"/>
        <v>0</v>
      </c>
    </row>
    <row r="53" spans="1:7" x14ac:dyDescent="0.2">
      <c r="A53" s="208" t="s">
        <v>178</v>
      </c>
      <c r="B53" s="201">
        <f t="shared" ref="B53:G53" si="22">SUM(B44:B52)</f>
        <v>0</v>
      </c>
      <c r="C53" s="209">
        <f t="shared" si="22"/>
        <v>0</v>
      </c>
      <c r="D53" s="209">
        <f t="shared" si="22"/>
        <v>0</v>
      </c>
      <c r="E53" s="209">
        <f t="shared" si="22"/>
        <v>0</v>
      </c>
      <c r="F53" s="209">
        <f t="shared" si="22"/>
        <v>0</v>
      </c>
      <c r="G53" s="209">
        <f t="shared" si="22"/>
        <v>0</v>
      </c>
    </row>
    <row r="54" spans="1:7" x14ac:dyDescent="0.2">
      <c r="B54" s="210"/>
      <c r="C54" s="200"/>
      <c r="D54" s="200"/>
      <c r="E54" s="200"/>
      <c r="F54" s="200"/>
      <c r="G54" s="200"/>
    </row>
    <row r="55" spans="1:7" x14ac:dyDescent="0.2">
      <c r="A55" s="190" t="s">
        <v>122</v>
      </c>
      <c r="B55" s="211"/>
      <c r="C55" s="200"/>
      <c r="D55" s="200"/>
      <c r="E55" s="200"/>
      <c r="F55" s="200"/>
      <c r="G55" s="200"/>
    </row>
    <row r="56" spans="1:7" x14ac:dyDescent="0.2">
      <c r="A56" s="212" t="s">
        <v>180</v>
      </c>
      <c r="B56" s="213">
        <f>'3 Other Direct Expenses'!B55</f>
        <v>0</v>
      </c>
      <c r="C56" s="199">
        <f>(B56*$B$11)*$B$9/12</f>
        <v>0</v>
      </c>
      <c r="D56" s="200">
        <f>+B56*(1+$B$10)</f>
        <v>0</v>
      </c>
      <c r="E56" s="200">
        <f t="shared" ref="E56:G57" si="23">+D56*(1+$B$10)</f>
        <v>0</v>
      </c>
      <c r="F56" s="200">
        <f t="shared" si="23"/>
        <v>0</v>
      </c>
      <c r="G56" s="200">
        <f t="shared" si="23"/>
        <v>0</v>
      </c>
    </row>
    <row r="57" spans="1:7" x14ac:dyDescent="0.2">
      <c r="A57" s="212" t="s">
        <v>181</v>
      </c>
      <c r="B57" s="213">
        <f>'4 Admin Overhead Expenses'!I36</f>
        <v>0</v>
      </c>
      <c r="C57" s="199">
        <f>(B57*$B$11)*$B$9/12</f>
        <v>0</v>
      </c>
      <c r="D57" s="200">
        <f>+B57*(1+$B$10)</f>
        <v>0</v>
      </c>
      <c r="E57" s="200">
        <f t="shared" si="23"/>
        <v>0</v>
      </c>
      <c r="F57" s="200">
        <f t="shared" si="23"/>
        <v>0</v>
      </c>
      <c r="G57" s="200">
        <f t="shared" si="23"/>
        <v>0</v>
      </c>
    </row>
    <row r="58" spans="1:7" x14ac:dyDescent="0.2">
      <c r="B58" s="210"/>
      <c r="C58" s="200"/>
      <c r="D58" s="200"/>
      <c r="E58" s="200"/>
      <c r="F58" s="200"/>
      <c r="G58" s="200"/>
    </row>
    <row r="59" spans="1:7" x14ac:dyDescent="0.2">
      <c r="A59" s="208" t="s">
        <v>179</v>
      </c>
      <c r="B59" s="201">
        <f t="shared" ref="B59:G59" si="24">SUM(B56:B58)</f>
        <v>0</v>
      </c>
      <c r="C59" s="209">
        <f t="shared" si="24"/>
        <v>0</v>
      </c>
      <c r="D59" s="209">
        <f t="shared" si="24"/>
        <v>0</v>
      </c>
      <c r="E59" s="209">
        <f t="shared" si="24"/>
        <v>0</v>
      </c>
      <c r="F59" s="209">
        <f t="shared" si="24"/>
        <v>0</v>
      </c>
      <c r="G59" s="209">
        <f t="shared" si="24"/>
        <v>0</v>
      </c>
    </row>
    <row r="60" spans="1:7" x14ac:dyDescent="0.2">
      <c r="A60" s="190"/>
      <c r="B60" s="190"/>
      <c r="C60" s="214"/>
      <c r="D60" s="214"/>
      <c r="E60" s="214"/>
      <c r="F60" s="214"/>
      <c r="G60" s="214"/>
    </row>
    <row r="61" spans="1:7" ht="15.75" customHeight="1" x14ac:dyDescent="0.2">
      <c r="A61" s="192" t="s">
        <v>174</v>
      </c>
      <c r="B61" s="201">
        <f t="shared" ref="B61:G61" si="25">B53+B59</f>
        <v>0</v>
      </c>
      <c r="C61" s="201">
        <f t="shared" si="25"/>
        <v>0</v>
      </c>
      <c r="D61" s="201">
        <f t="shared" si="25"/>
        <v>0</v>
      </c>
      <c r="E61" s="201">
        <f t="shared" si="25"/>
        <v>0</v>
      </c>
      <c r="F61" s="201">
        <f t="shared" si="25"/>
        <v>0</v>
      </c>
      <c r="G61" s="201">
        <f t="shared" si="25"/>
        <v>0</v>
      </c>
    </row>
    <row r="62" spans="1:7" x14ac:dyDescent="0.2">
      <c r="A62" s="190"/>
      <c r="B62" s="190"/>
      <c r="C62" s="214"/>
      <c r="D62" s="214"/>
      <c r="E62" s="214"/>
      <c r="F62" s="214"/>
      <c r="G62" s="214"/>
    </row>
    <row r="63" spans="1:7" ht="15.75" customHeight="1" thickBot="1" x14ac:dyDescent="0.25">
      <c r="A63" s="215" t="s">
        <v>123</v>
      </c>
      <c r="B63" s="216">
        <f t="shared" ref="B63:G63" si="26">B40-B61</f>
        <v>0</v>
      </c>
      <c r="C63" s="216">
        <f t="shared" si="26"/>
        <v>0</v>
      </c>
      <c r="D63" s="216">
        <f t="shared" si="26"/>
        <v>0</v>
      </c>
      <c r="E63" s="216">
        <f t="shared" si="26"/>
        <v>0</v>
      </c>
      <c r="F63" s="216">
        <f t="shared" si="26"/>
        <v>0</v>
      </c>
      <c r="G63" s="216">
        <f t="shared" si="26"/>
        <v>0</v>
      </c>
    </row>
    <row r="64" spans="1:7" ht="13.5" thickTop="1" x14ac:dyDescent="0.2">
      <c r="C64" s="217"/>
      <c r="D64" s="217"/>
      <c r="E64" s="217"/>
      <c r="F64" s="217"/>
      <c r="G64" s="217"/>
    </row>
    <row r="65" spans="1:7" ht="17.25" customHeight="1" x14ac:dyDescent="0.2">
      <c r="A65" s="330" t="s">
        <v>231</v>
      </c>
      <c r="B65" s="331"/>
      <c r="C65" s="331">
        <f>-C63</f>
        <v>0</v>
      </c>
      <c r="D65" s="331">
        <f t="shared" ref="D65:G65" si="27">-D63</f>
        <v>0</v>
      </c>
      <c r="E65" s="331">
        <f t="shared" si="27"/>
        <v>0</v>
      </c>
      <c r="F65" s="331">
        <f t="shared" si="27"/>
        <v>0</v>
      </c>
      <c r="G65" s="331">
        <f t="shared" si="27"/>
        <v>0</v>
      </c>
    </row>
    <row r="66" spans="1:7" x14ac:dyDescent="0.2">
      <c r="C66" s="217"/>
      <c r="D66" s="217"/>
      <c r="E66" s="217"/>
      <c r="F66" s="217"/>
      <c r="G66" s="217"/>
    </row>
    <row r="67" spans="1:7" ht="20.25" customHeight="1" thickBot="1" x14ac:dyDescent="0.25">
      <c r="A67" s="218" t="s">
        <v>124</v>
      </c>
      <c r="B67" s="369">
        <f>'6 Expense Summary'!AI22</f>
        <v>0</v>
      </c>
      <c r="C67" s="219">
        <f>+C63+C65+B67</f>
        <v>0</v>
      </c>
      <c r="D67" s="219">
        <f>+D63+C67+D65</f>
        <v>0</v>
      </c>
      <c r="E67" s="219">
        <f t="shared" ref="E67:G67" si="28">+E63+D67+E65</f>
        <v>0</v>
      </c>
      <c r="F67" s="219">
        <f t="shared" si="28"/>
        <v>0</v>
      </c>
      <c r="G67" s="219">
        <f t="shared" si="28"/>
        <v>0</v>
      </c>
    </row>
    <row r="68" spans="1:7" ht="13.5" thickTop="1" x14ac:dyDescent="0.2">
      <c r="A68" s="220"/>
      <c r="B68" s="220"/>
      <c r="C68" s="214"/>
      <c r="D68" s="214"/>
      <c r="E68" s="214"/>
      <c r="F68" s="214"/>
      <c r="G68" s="214"/>
    </row>
    <row r="69" spans="1:7" ht="13.5" thickBot="1" x14ac:dyDescent="0.25"/>
    <row r="70" spans="1:7" ht="20.25" customHeight="1" x14ac:dyDescent="0.2">
      <c r="A70" s="513" t="s">
        <v>232</v>
      </c>
      <c r="B70" s="514"/>
    </row>
    <row r="71" spans="1:7" x14ac:dyDescent="0.2">
      <c r="A71" s="332" t="s">
        <v>317</v>
      </c>
      <c r="B71" s="333"/>
    </row>
    <row r="72" spans="1:7" x14ac:dyDescent="0.2">
      <c r="A72" s="332" t="s">
        <v>318</v>
      </c>
      <c r="B72" s="333"/>
    </row>
    <row r="73" spans="1:7" x14ac:dyDescent="0.2">
      <c r="A73" s="332" t="s">
        <v>319</v>
      </c>
      <c r="B73" s="333"/>
    </row>
    <row r="74" spans="1:7" x14ac:dyDescent="0.2">
      <c r="A74" s="332" t="s">
        <v>320</v>
      </c>
      <c r="B74" s="333"/>
    </row>
    <row r="75" spans="1:7" x14ac:dyDescent="0.2">
      <c r="A75" s="332"/>
      <c r="B75" s="333"/>
    </row>
    <row r="76" spans="1:7" x14ac:dyDescent="0.2">
      <c r="A76" s="332"/>
      <c r="B76" s="333"/>
    </row>
    <row r="77" spans="1:7" ht="13.5" thickBot="1" x14ac:dyDescent="0.25">
      <c r="A77" s="334"/>
      <c r="B77" s="335"/>
    </row>
  </sheetData>
  <mergeCells count="4">
    <mergeCell ref="A3:G3"/>
    <mergeCell ref="A2:G2"/>
    <mergeCell ref="A1:G1"/>
    <mergeCell ref="A70:B70"/>
  </mergeCells>
  <printOptions gridLines="1"/>
  <pageMargins left="0.5" right="0.5" top="0.75" bottom="0.75" header="0.5" footer="0.5"/>
  <pageSetup scale="77" orientation="portrait"/>
  <headerFooter alignWithMargins="0">
    <oddHeader xml:space="preserve">&amp;R&amp;"Arial,Bold"
</oddHeader>
    <oddFooter>&amp;A</oddFooter>
  </headerFooter>
  <ignoredErrors>
    <ignoredError sqref="A44:A52 B44:B52 B56 B15:B16 B18:B23 B57" unlocked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Q53"/>
  <sheetViews>
    <sheetView topLeftCell="A21" zoomScale="125" zoomScaleNormal="125" zoomScalePageLayoutView="125" workbookViewId="0">
      <selection activeCell="R31" sqref="R31"/>
    </sheetView>
  </sheetViews>
  <sheetFormatPr defaultColWidth="9.140625" defaultRowHeight="15" x14ac:dyDescent="0.25"/>
  <cols>
    <col min="1" max="1" width="1.7109375" style="449" customWidth="1"/>
    <col min="2" max="2" width="9.42578125" style="449" bestFit="1" customWidth="1"/>
    <col min="3" max="10" width="9.140625" style="449"/>
    <col min="11" max="11" width="9.140625" style="449" customWidth="1"/>
    <col min="12" max="16384" width="9.140625" style="449"/>
  </cols>
  <sheetData>
    <row r="1" spans="2:17" x14ac:dyDescent="0.25">
      <c r="B1" s="468" t="s">
        <v>233</v>
      </c>
      <c r="C1" s="468"/>
      <c r="D1" s="468"/>
      <c r="E1" s="468"/>
      <c r="F1" s="468"/>
      <c r="G1" s="468"/>
      <c r="H1" s="468"/>
      <c r="I1" s="468"/>
      <c r="J1" s="468"/>
      <c r="K1" s="468"/>
      <c r="L1" s="468"/>
      <c r="M1" s="468"/>
      <c r="N1" s="468"/>
      <c r="O1" s="468"/>
      <c r="P1" s="468"/>
      <c r="Q1" s="468"/>
    </row>
    <row r="2" spans="2:17" x14ac:dyDescent="0.25">
      <c r="B2" s="468"/>
      <c r="C2" s="468"/>
      <c r="D2" s="468"/>
      <c r="E2" s="468"/>
      <c r="F2" s="468"/>
      <c r="G2" s="468"/>
      <c r="H2" s="468"/>
      <c r="I2" s="468"/>
      <c r="J2" s="468"/>
      <c r="K2" s="468"/>
      <c r="L2" s="468"/>
      <c r="M2" s="468"/>
      <c r="N2" s="468"/>
      <c r="O2" s="468"/>
      <c r="P2" s="468"/>
      <c r="Q2" s="468"/>
    </row>
    <row r="3" spans="2:17" x14ac:dyDescent="0.25">
      <c r="B3" s="468"/>
      <c r="C3" s="468"/>
      <c r="D3" s="468"/>
      <c r="E3" s="468"/>
      <c r="F3" s="468"/>
      <c r="G3" s="468"/>
      <c r="H3" s="468"/>
      <c r="I3" s="468"/>
      <c r="J3" s="468"/>
      <c r="K3" s="468"/>
      <c r="L3" s="468"/>
      <c r="M3" s="468"/>
      <c r="N3" s="468"/>
      <c r="O3" s="468"/>
      <c r="P3" s="468"/>
      <c r="Q3" s="468"/>
    </row>
    <row r="4" spans="2:17" x14ac:dyDescent="0.25">
      <c r="B4" s="468"/>
      <c r="C4" s="468"/>
      <c r="D4" s="468"/>
      <c r="E4" s="468"/>
      <c r="F4" s="468"/>
      <c r="G4" s="468"/>
      <c r="H4" s="468"/>
      <c r="I4" s="468"/>
      <c r="J4" s="468"/>
      <c r="K4" s="468"/>
      <c r="L4" s="468"/>
      <c r="M4" s="468"/>
      <c r="N4" s="468"/>
      <c r="O4" s="468"/>
      <c r="P4" s="468"/>
      <c r="Q4" s="468"/>
    </row>
    <row r="5" spans="2:17" x14ac:dyDescent="0.25">
      <c r="B5" s="450" t="s">
        <v>216</v>
      </c>
    </row>
    <row r="6" spans="2:17" x14ac:dyDescent="0.25">
      <c r="B6" s="451" t="s">
        <v>234</v>
      </c>
    </row>
    <row r="7" spans="2:17" x14ac:dyDescent="0.25">
      <c r="B7" s="451" t="s">
        <v>235</v>
      </c>
    </row>
    <row r="8" spans="2:17" x14ac:dyDescent="0.25">
      <c r="B8" s="451"/>
    </row>
    <row r="9" spans="2:17" x14ac:dyDescent="0.25">
      <c r="B9" s="450" t="s">
        <v>228</v>
      </c>
    </row>
    <row r="10" spans="2:17" x14ac:dyDescent="0.25">
      <c r="B10" s="451" t="s">
        <v>236</v>
      </c>
    </row>
    <row r="11" spans="2:17" x14ac:dyDescent="0.25">
      <c r="B11" s="451" t="s">
        <v>323</v>
      </c>
    </row>
    <row r="12" spans="2:17" x14ac:dyDescent="0.25">
      <c r="B12" s="451" t="s">
        <v>324</v>
      </c>
    </row>
    <row r="14" spans="2:17" x14ac:dyDescent="0.25">
      <c r="B14" s="450" t="s">
        <v>217</v>
      </c>
    </row>
    <row r="15" spans="2:17" x14ac:dyDescent="0.25">
      <c r="B15" s="451" t="s">
        <v>210</v>
      </c>
    </row>
    <row r="16" spans="2:17" x14ac:dyDescent="0.25">
      <c r="B16" s="450"/>
      <c r="C16" s="449" t="s">
        <v>322</v>
      </c>
    </row>
    <row r="17" spans="2:12" x14ac:dyDescent="0.25">
      <c r="B17" s="455"/>
      <c r="C17" s="456" t="s">
        <v>218</v>
      </c>
      <c r="D17" s="456"/>
      <c r="E17" s="456"/>
      <c r="F17" s="456"/>
      <c r="G17" s="456"/>
      <c r="H17" s="456"/>
      <c r="I17" s="456"/>
      <c r="J17" s="456"/>
      <c r="K17" s="456"/>
      <c r="L17" s="456"/>
    </row>
    <row r="18" spans="2:12" x14ac:dyDescent="0.25">
      <c r="B18" s="455"/>
      <c r="C18" s="456" t="s">
        <v>237</v>
      </c>
      <c r="D18" s="456"/>
      <c r="E18" s="456"/>
      <c r="F18" s="456"/>
      <c r="G18" s="456"/>
      <c r="H18" s="456"/>
      <c r="I18" s="456"/>
      <c r="J18" s="456"/>
      <c r="K18" s="456"/>
      <c r="L18" s="456"/>
    </row>
    <row r="19" spans="2:12" x14ac:dyDescent="0.25">
      <c r="B19" s="450"/>
    </row>
    <row r="20" spans="2:12" x14ac:dyDescent="0.25">
      <c r="B20" s="450" t="s">
        <v>220</v>
      </c>
    </row>
    <row r="21" spans="2:12" x14ac:dyDescent="0.25">
      <c r="B21" s="451" t="s">
        <v>223</v>
      </c>
    </row>
    <row r="22" spans="2:12" x14ac:dyDescent="0.25">
      <c r="B22" s="451"/>
    </row>
    <row r="23" spans="2:12" x14ac:dyDescent="0.25">
      <c r="B23" s="450" t="s">
        <v>219</v>
      </c>
    </row>
    <row r="24" spans="2:12" x14ac:dyDescent="0.25">
      <c r="B24" s="451" t="s">
        <v>238</v>
      </c>
    </row>
    <row r="25" spans="2:12" x14ac:dyDescent="0.25">
      <c r="B25" s="451" t="s">
        <v>330</v>
      </c>
    </row>
    <row r="26" spans="2:12" x14ac:dyDescent="0.25">
      <c r="B26" s="451"/>
    </row>
    <row r="27" spans="2:12" x14ac:dyDescent="0.25">
      <c r="B27" s="450" t="s">
        <v>221</v>
      </c>
    </row>
    <row r="28" spans="2:12" x14ac:dyDescent="0.25">
      <c r="B28" s="451" t="s">
        <v>239</v>
      </c>
    </row>
    <row r="29" spans="2:12" x14ac:dyDescent="0.25">
      <c r="B29" s="451" t="s">
        <v>222</v>
      </c>
    </row>
    <row r="30" spans="2:12" x14ac:dyDescent="0.25">
      <c r="B30" s="451"/>
    </row>
    <row r="31" spans="2:12" x14ac:dyDescent="0.25">
      <c r="B31" s="450" t="s">
        <v>224</v>
      </c>
    </row>
    <row r="32" spans="2:12" x14ac:dyDescent="0.25">
      <c r="B32" s="451" t="s">
        <v>225</v>
      </c>
    </row>
    <row r="33" spans="1:11" x14ac:dyDescent="0.25">
      <c r="B33" s="451"/>
    </row>
    <row r="34" spans="1:11" x14ac:dyDescent="0.25">
      <c r="B34" s="450" t="s">
        <v>229</v>
      </c>
    </row>
    <row r="35" spans="1:11" x14ac:dyDescent="0.25">
      <c r="B35" s="451" t="s">
        <v>209</v>
      </c>
    </row>
    <row r="36" spans="1:11" x14ac:dyDescent="0.25">
      <c r="B36" s="451" t="s">
        <v>325</v>
      </c>
    </row>
    <row r="37" spans="1:11" x14ac:dyDescent="0.25">
      <c r="B37" s="451"/>
    </row>
    <row r="38" spans="1:11" x14ac:dyDescent="0.25">
      <c r="B38" s="450" t="s">
        <v>226</v>
      </c>
    </row>
    <row r="39" spans="1:11" x14ac:dyDescent="0.25">
      <c r="B39" s="451" t="s">
        <v>240</v>
      </c>
    </row>
    <row r="40" spans="1:11" x14ac:dyDescent="0.25">
      <c r="B40" s="451" t="s">
        <v>227</v>
      </c>
    </row>
    <row r="41" spans="1:11" x14ac:dyDescent="0.25">
      <c r="B41" s="450"/>
    </row>
    <row r="42" spans="1:11" x14ac:dyDescent="0.25">
      <c r="B42" s="450" t="s">
        <v>230</v>
      </c>
    </row>
    <row r="43" spans="1:11" x14ac:dyDescent="0.25">
      <c r="B43" s="451" t="s">
        <v>241</v>
      </c>
    </row>
    <row r="44" spans="1:11" x14ac:dyDescent="0.25">
      <c r="B44" s="451" t="s">
        <v>242</v>
      </c>
    </row>
    <row r="45" spans="1:11" x14ac:dyDescent="0.25">
      <c r="B45" s="451"/>
    </row>
    <row r="46" spans="1:11" x14ac:dyDescent="0.25">
      <c r="A46" s="457"/>
      <c r="B46" s="454"/>
      <c r="C46" s="454"/>
      <c r="D46" s="454"/>
      <c r="E46" s="454"/>
      <c r="F46" s="454"/>
      <c r="G46" s="454"/>
      <c r="H46" s="454"/>
      <c r="I46" s="454"/>
      <c r="J46" s="454"/>
      <c r="K46" s="452"/>
    </row>
    <row r="47" spans="1:11" x14ac:dyDescent="0.25">
      <c r="A47" s="457"/>
      <c r="B47" s="458"/>
      <c r="C47" s="454"/>
      <c r="D47" s="454"/>
      <c r="E47" s="458"/>
      <c r="F47" s="454"/>
      <c r="G47" s="454"/>
      <c r="H47" s="454"/>
      <c r="I47" s="454"/>
      <c r="J47" s="454"/>
      <c r="K47" s="452"/>
    </row>
    <row r="48" spans="1:11" x14ac:dyDescent="0.25">
      <c r="A48" s="457"/>
      <c r="B48" s="453"/>
      <c r="C48" s="453"/>
      <c r="D48" s="454"/>
      <c r="E48" s="454"/>
      <c r="F48" s="454"/>
      <c r="G48" s="454"/>
      <c r="H48" s="454"/>
      <c r="I48" s="454"/>
      <c r="J48" s="454"/>
      <c r="K48" s="452"/>
    </row>
    <row r="49" spans="1:11" x14ac:dyDescent="0.25">
      <c r="A49" s="457"/>
      <c r="B49" s="453"/>
      <c r="C49" s="453"/>
      <c r="D49" s="454"/>
      <c r="E49" s="454"/>
      <c r="F49" s="454"/>
      <c r="G49" s="454"/>
      <c r="H49" s="454"/>
      <c r="I49" s="454"/>
      <c r="J49" s="454"/>
      <c r="K49" s="452"/>
    </row>
    <row r="50" spans="1:11" x14ac:dyDescent="0.25">
      <c r="A50" s="457"/>
      <c r="B50" s="454"/>
      <c r="C50" s="454"/>
      <c r="D50" s="454"/>
      <c r="E50" s="454"/>
      <c r="F50" s="454"/>
      <c r="G50" s="454"/>
      <c r="H50" s="454"/>
      <c r="I50" s="454"/>
      <c r="J50" s="454"/>
      <c r="K50" s="452"/>
    </row>
    <row r="51" spans="1:11" x14ac:dyDescent="0.25">
      <c r="A51" s="457"/>
      <c r="B51" s="454"/>
      <c r="C51" s="454"/>
      <c r="D51" s="454"/>
      <c r="E51" s="454"/>
      <c r="F51" s="454"/>
      <c r="G51" s="454"/>
      <c r="H51" s="454"/>
      <c r="I51" s="454"/>
      <c r="J51" s="454"/>
      <c r="K51" s="452"/>
    </row>
    <row r="52" spans="1:11" x14ac:dyDescent="0.25">
      <c r="A52" s="457"/>
      <c r="B52" s="454"/>
      <c r="C52" s="454"/>
      <c r="D52" s="454"/>
      <c r="E52" s="454"/>
      <c r="F52" s="454"/>
      <c r="G52" s="454"/>
      <c r="H52" s="454"/>
      <c r="I52" s="454"/>
      <c r="J52" s="454"/>
      <c r="K52" s="452"/>
    </row>
    <row r="53" spans="1:11" x14ac:dyDescent="0.25">
      <c r="A53" s="457"/>
      <c r="B53" s="457"/>
      <c r="C53" s="457"/>
      <c r="D53" s="457"/>
      <c r="E53" s="457"/>
      <c r="F53" s="457"/>
      <c r="G53" s="457"/>
      <c r="H53" s="457"/>
      <c r="I53" s="457"/>
      <c r="J53" s="457"/>
    </row>
  </sheetData>
  <mergeCells count="1">
    <mergeCell ref="B1:Q4"/>
  </mergeCells>
  <pageMargins left="0.45" right="0.45" top="0.75" bottom="0.75" header="0.3" footer="0.3"/>
  <pageSetup scale="67" fitToHeight="0" orientation="landscape"/>
  <headerFooter>
    <oddHeader>&amp;C&amp;A</oddHeader>
    <oddFooter>&amp;CPage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pageSetUpPr fitToPage="1"/>
  </sheetPr>
  <dimension ref="A1:I56"/>
  <sheetViews>
    <sheetView workbookViewId="0">
      <selection activeCell="A6" sqref="A6:I6"/>
    </sheetView>
  </sheetViews>
  <sheetFormatPr defaultColWidth="8.85546875" defaultRowHeight="14.25" x14ac:dyDescent="0.2"/>
  <cols>
    <col min="1" max="1" width="29" style="32" customWidth="1"/>
    <col min="2" max="2" width="72.42578125" style="32" bestFit="1" customWidth="1"/>
    <col min="3" max="3" width="31.7109375" style="32" bestFit="1" customWidth="1"/>
    <col min="4" max="4" width="15.140625" style="32" customWidth="1"/>
    <col min="5" max="5" width="14.7109375" style="32" customWidth="1"/>
    <col min="6" max="6" width="21.7109375" style="32" customWidth="1"/>
    <col min="7" max="7" width="18.28515625" style="32" customWidth="1"/>
    <col min="8" max="8" width="19.42578125" style="32" customWidth="1"/>
    <col min="9" max="9" width="23.42578125" style="32" customWidth="1"/>
    <col min="10" max="16384" width="8.85546875" style="32"/>
  </cols>
  <sheetData>
    <row r="1" spans="1:9" ht="15.75" x14ac:dyDescent="0.25">
      <c r="A1" s="459" t="s">
        <v>152</v>
      </c>
      <c r="B1" s="460"/>
      <c r="C1" s="85"/>
      <c r="D1" s="85"/>
      <c r="E1" s="85"/>
      <c r="F1" s="86"/>
      <c r="G1" s="87"/>
    </row>
    <row r="2" spans="1:9" ht="15.75" x14ac:dyDescent="0.25">
      <c r="A2" s="459" t="s">
        <v>153</v>
      </c>
      <c r="B2" s="461"/>
      <c r="C2" s="88"/>
      <c r="D2" s="88"/>
      <c r="E2" s="88"/>
      <c r="F2" s="86"/>
      <c r="G2" s="87"/>
    </row>
    <row r="3" spans="1:9" ht="15" customHeight="1" x14ac:dyDescent="0.25">
      <c r="A3" s="459" t="s">
        <v>277</v>
      </c>
      <c r="B3" s="460"/>
      <c r="C3" s="86"/>
      <c r="E3" s="86"/>
      <c r="F3" s="86"/>
      <c r="G3" s="86"/>
    </row>
    <row r="4" spans="1:9" s="43" customFormat="1" ht="18" x14ac:dyDescent="0.25">
      <c r="A4" s="469">
        <f>B1</f>
        <v>0</v>
      </c>
      <c r="B4" s="470"/>
      <c r="C4" s="470"/>
      <c r="D4" s="470"/>
      <c r="E4" s="470"/>
      <c r="F4" s="470"/>
      <c r="G4" s="470"/>
      <c r="H4" s="470"/>
      <c r="I4" s="470"/>
    </row>
    <row r="5" spans="1:9" s="43" customFormat="1" ht="18" x14ac:dyDescent="0.25">
      <c r="A5" s="471" t="s">
        <v>154</v>
      </c>
      <c r="B5" s="471"/>
      <c r="C5" s="471"/>
      <c r="D5" s="471"/>
      <c r="E5" s="471"/>
      <c r="F5" s="471"/>
      <c r="G5" s="471"/>
      <c r="H5" s="471"/>
      <c r="I5" s="471"/>
    </row>
    <row r="6" spans="1:9" s="43" customFormat="1" ht="18" x14ac:dyDescent="0.25">
      <c r="A6" s="471" t="str">
        <f>'2 Salary &amp; Fringe'!A3:BI3</f>
        <v>Fiscal Year 2020</v>
      </c>
      <c r="B6" s="471"/>
      <c r="C6" s="471"/>
      <c r="D6" s="471"/>
      <c r="E6" s="471"/>
      <c r="F6" s="471"/>
      <c r="G6" s="471"/>
      <c r="H6" s="471"/>
      <c r="I6" s="471"/>
    </row>
    <row r="7" spans="1:9" x14ac:dyDescent="0.2">
      <c r="A7" s="89"/>
      <c r="B7" s="89"/>
      <c r="C7" s="89"/>
      <c r="D7" s="89"/>
      <c r="E7" s="89"/>
      <c r="F7" s="89"/>
      <c r="G7" s="89"/>
      <c r="H7" s="89"/>
      <c r="I7" s="89"/>
    </row>
    <row r="8" spans="1:9" s="42" customFormat="1" ht="12.75" x14ac:dyDescent="0.2">
      <c r="A8" s="275" t="s">
        <v>146</v>
      </c>
      <c r="B8" s="270"/>
      <c r="C8" s="44"/>
      <c r="D8" s="41"/>
    </row>
    <row r="9" spans="1:9" s="42" customFormat="1" ht="13.5" thickBot="1" x14ac:dyDescent="0.25">
      <c r="A9" s="274" t="s">
        <v>147</v>
      </c>
      <c r="B9" s="271"/>
      <c r="C9" s="44"/>
      <c r="D9" s="41"/>
    </row>
    <row r="10" spans="1:9" s="1" customFormat="1" ht="13.5" thickBot="1" x14ac:dyDescent="0.25">
      <c r="A10" s="286"/>
      <c r="B10" s="287"/>
      <c r="C10" s="287"/>
      <c r="D10" s="288"/>
      <c r="E10" s="360" t="s">
        <v>106</v>
      </c>
      <c r="F10" s="361" t="s">
        <v>283</v>
      </c>
      <c r="G10" s="289" t="s">
        <v>190</v>
      </c>
      <c r="H10" s="362" t="s">
        <v>191</v>
      </c>
    </row>
    <row r="11" spans="1:9" s="285" customFormat="1" ht="50.25" customHeight="1" thickBot="1" x14ac:dyDescent="0.25">
      <c r="A11" s="281" t="s">
        <v>138</v>
      </c>
      <c r="B11" s="282" t="s">
        <v>98</v>
      </c>
      <c r="C11" s="283" t="s">
        <v>95</v>
      </c>
      <c r="D11" s="284" t="s">
        <v>105</v>
      </c>
      <c r="E11" s="363" t="s">
        <v>274</v>
      </c>
      <c r="F11" s="364" t="s">
        <v>275</v>
      </c>
      <c r="G11" s="365" t="s">
        <v>160</v>
      </c>
      <c r="H11" s="366" t="s">
        <v>213</v>
      </c>
    </row>
    <row r="12" spans="1:9" s="42" customFormat="1" ht="12.75" x14ac:dyDescent="0.2">
      <c r="A12" s="387" t="s">
        <v>81</v>
      </c>
      <c r="B12" s="376"/>
      <c r="C12" s="377"/>
      <c r="D12" s="378"/>
      <c r="E12" s="379"/>
      <c r="F12" s="380"/>
      <c r="G12" s="376"/>
      <c r="H12" s="381"/>
    </row>
    <row r="13" spans="1:9" s="42" customFormat="1" ht="12.75" x14ac:dyDescent="0.2">
      <c r="A13" s="376" t="s">
        <v>198</v>
      </c>
      <c r="B13" s="376"/>
      <c r="C13" s="382" t="s">
        <v>97</v>
      </c>
      <c r="D13" s="383">
        <f>SUM(E13:H13)</f>
        <v>305</v>
      </c>
      <c r="E13" s="384">
        <v>100</v>
      </c>
      <c r="F13" s="385">
        <v>200</v>
      </c>
      <c r="G13" s="384"/>
      <c r="H13" s="386">
        <v>5</v>
      </c>
    </row>
    <row r="14" spans="1:9" s="42" customFormat="1" ht="13.5" thickBot="1" x14ac:dyDescent="0.25">
      <c r="A14" s="388" t="s">
        <v>199</v>
      </c>
      <c r="B14" s="388"/>
      <c r="C14" s="389" t="s">
        <v>96</v>
      </c>
      <c r="D14" s="390">
        <f>SUM(E14:H14)</f>
        <v>30</v>
      </c>
      <c r="E14" s="391">
        <v>15</v>
      </c>
      <c r="F14" s="392"/>
      <c r="G14" s="391">
        <v>15</v>
      </c>
      <c r="H14" s="393"/>
    </row>
    <row r="15" spans="1:9" s="42" customFormat="1" ht="12.75" x14ac:dyDescent="0.2">
      <c r="A15" s="93" t="s">
        <v>198</v>
      </c>
      <c r="B15" s="343"/>
      <c r="C15" s="343"/>
      <c r="D15" s="94">
        <f t="shared" ref="D15:D28" si="0">SUM(E15:H15)</f>
        <v>0</v>
      </c>
      <c r="E15" s="240">
        <v>0</v>
      </c>
      <c r="F15" s="241">
        <v>0</v>
      </c>
      <c r="G15" s="240">
        <v>0</v>
      </c>
      <c r="H15" s="242">
        <v>0</v>
      </c>
    </row>
    <row r="16" spans="1:9" s="95" customFormat="1" ht="12.75" x14ac:dyDescent="0.2">
      <c r="A16" s="93" t="s">
        <v>199</v>
      </c>
      <c r="B16" s="343"/>
      <c r="C16" s="343"/>
      <c r="D16" s="94">
        <f t="shared" si="0"/>
        <v>0</v>
      </c>
      <c r="E16" s="240">
        <v>0</v>
      </c>
      <c r="F16" s="241">
        <v>0</v>
      </c>
      <c r="G16" s="240">
        <v>0</v>
      </c>
      <c r="H16" s="242">
        <v>0</v>
      </c>
    </row>
    <row r="17" spans="1:8" s="95" customFormat="1" ht="12.75" x14ac:dyDescent="0.2">
      <c r="A17" s="93" t="s">
        <v>200</v>
      </c>
      <c r="B17" s="343"/>
      <c r="C17" s="343"/>
      <c r="D17" s="94">
        <f t="shared" si="0"/>
        <v>0</v>
      </c>
      <c r="E17" s="240">
        <v>0</v>
      </c>
      <c r="F17" s="241">
        <v>0</v>
      </c>
      <c r="G17" s="240">
        <v>0</v>
      </c>
      <c r="H17" s="242">
        <v>0</v>
      </c>
    </row>
    <row r="18" spans="1:8" s="95" customFormat="1" ht="12.75" x14ac:dyDescent="0.2">
      <c r="A18" s="93" t="s">
        <v>201</v>
      </c>
      <c r="B18" s="343"/>
      <c r="C18" s="343"/>
      <c r="D18" s="94">
        <f t="shared" si="0"/>
        <v>0</v>
      </c>
      <c r="E18" s="240">
        <v>0</v>
      </c>
      <c r="F18" s="241">
        <v>0</v>
      </c>
      <c r="G18" s="240">
        <v>0</v>
      </c>
      <c r="H18" s="242">
        <v>0</v>
      </c>
    </row>
    <row r="19" spans="1:8" s="95" customFormat="1" ht="12.75" x14ac:dyDescent="0.2">
      <c r="A19" s="93" t="s">
        <v>202</v>
      </c>
      <c r="B19" s="343"/>
      <c r="C19" s="343"/>
      <c r="D19" s="94">
        <f t="shared" si="0"/>
        <v>0</v>
      </c>
      <c r="E19" s="240">
        <v>0</v>
      </c>
      <c r="F19" s="241">
        <v>0</v>
      </c>
      <c r="G19" s="240">
        <v>0</v>
      </c>
      <c r="H19" s="242">
        <v>0</v>
      </c>
    </row>
    <row r="20" spans="1:8" s="95" customFormat="1" ht="12.75" x14ac:dyDescent="0.2">
      <c r="A20" s="93" t="s">
        <v>203</v>
      </c>
      <c r="B20" s="343"/>
      <c r="C20" s="343"/>
      <c r="D20" s="94">
        <f t="shared" si="0"/>
        <v>0</v>
      </c>
      <c r="E20" s="240">
        <v>0</v>
      </c>
      <c r="F20" s="241">
        <v>0</v>
      </c>
      <c r="G20" s="240">
        <v>0</v>
      </c>
      <c r="H20" s="242">
        <v>0</v>
      </c>
    </row>
    <row r="21" spans="1:8" s="95" customFormat="1" ht="12.75" x14ac:dyDescent="0.2">
      <c r="A21" s="93" t="s">
        <v>204</v>
      </c>
      <c r="B21" s="343"/>
      <c r="C21" s="343"/>
      <c r="D21" s="94">
        <f t="shared" si="0"/>
        <v>0</v>
      </c>
      <c r="E21" s="240">
        <v>0</v>
      </c>
      <c r="F21" s="241">
        <v>0</v>
      </c>
      <c r="G21" s="240">
        <v>0</v>
      </c>
      <c r="H21" s="242">
        <v>0</v>
      </c>
    </row>
    <row r="22" spans="1:8" s="95" customFormat="1" ht="12.75" x14ac:dyDescent="0.2">
      <c r="A22" s="93" t="s">
        <v>205</v>
      </c>
      <c r="B22" s="343"/>
      <c r="C22" s="343"/>
      <c r="D22" s="94">
        <f t="shared" si="0"/>
        <v>0</v>
      </c>
      <c r="E22" s="240">
        <v>0</v>
      </c>
      <c r="F22" s="241">
        <v>0</v>
      </c>
      <c r="G22" s="240">
        <v>0</v>
      </c>
      <c r="H22" s="242">
        <v>0</v>
      </c>
    </row>
    <row r="23" spans="1:8" s="95" customFormat="1" ht="12.75" x14ac:dyDescent="0.2">
      <c r="A23" s="93" t="s">
        <v>206</v>
      </c>
      <c r="B23" s="230"/>
      <c r="C23" s="343"/>
      <c r="D23" s="94">
        <f t="shared" si="0"/>
        <v>0</v>
      </c>
      <c r="E23" s="240">
        <v>0</v>
      </c>
      <c r="F23" s="241">
        <v>0</v>
      </c>
      <c r="G23" s="240">
        <v>0</v>
      </c>
      <c r="H23" s="242">
        <v>0</v>
      </c>
    </row>
    <row r="24" spans="1:8" s="95" customFormat="1" ht="12.75" x14ac:dyDescent="0.2">
      <c r="A24" s="93" t="s">
        <v>207</v>
      </c>
      <c r="B24" s="230"/>
      <c r="C24" s="230"/>
      <c r="D24" s="94">
        <f t="shared" si="0"/>
        <v>0</v>
      </c>
      <c r="E24" s="240">
        <v>0</v>
      </c>
      <c r="F24" s="241">
        <v>0</v>
      </c>
      <c r="G24" s="240">
        <v>0</v>
      </c>
      <c r="H24" s="242">
        <v>0</v>
      </c>
    </row>
    <row r="25" spans="1:8" s="42" customFormat="1" ht="12.75" x14ac:dyDescent="0.2">
      <c r="A25" s="93" t="s">
        <v>208</v>
      </c>
      <c r="B25" s="230"/>
      <c r="C25" s="230"/>
      <c r="D25" s="94">
        <f t="shared" si="0"/>
        <v>0</v>
      </c>
      <c r="E25" s="240">
        <v>0</v>
      </c>
      <c r="F25" s="241">
        <v>0</v>
      </c>
      <c r="G25" s="240">
        <v>0</v>
      </c>
      <c r="H25" s="242">
        <v>0</v>
      </c>
    </row>
    <row r="26" spans="1:8" s="42" customFormat="1" ht="12.75" x14ac:dyDescent="0.2">
      <c r="A26" s="93" t="s">
        <v>243</v>
      </c>
      <c r="B26" s="230"/>
      <c r="C26" s="230"/>
      <c r="D26" s="94">
        <f t="shared" si="0"/>
        <v>0</v>
      </c>
      <c r="E26" s="240">
        <v>0</v>
      </c>
      <c r="F26" s="241">
        <v>0</v>
      </c>
      <c r="G26" s="240">
        <v>0</v>
      </c>
      <c r="H26" s="242">
        <v>0</v>
      </c>
    </row>
    <row r="27" spans="1:8" s="42" customFormat="1" ht="12.75" x14ac:dyDescent="0.2">
      <c r="A27" s="93" t="s">
        <v>244</v>
      </c>
      <c r="B27" s="230"/>
      <c r="C27" s="230"/>
      <c r="D27" s="94">
        <f t="shared" si="0"/>
        <v>0</v>
      </c>
      <c r="E27" s="240">
        <v>0</v>
      </c>
      <c r="F27" s="241">
        <v>0</v>
      </c>
      <c r="G27" s="240">
        <v>0</v>
      </c>
      <c r="H27" s="242">
        <v>0</v>
      </c>
    </row>
    <row r="28" spans="1:8" s="42" customFormat="1" ht="12.75" x14ac:dyDescent="0.2">
      <c r="A28" s="93" t="s">
        <v>245</v>
      </c>
      <c r="B28" s="230"/>
      <c r="C28" s="230"/>
      <c r="D28" s="94">
        <f t="shared" si="0"/>
        <v>0</v>
      </c>
      <c r="E28" s="240">
        <v>0</v>
      </c>
      <c r="F28" s="241">
        <v>0</v>
      </c>
      <c r="G28" s="240">
        <v>0</v>
      </c>
      <c r="H28" s="242">
        <v>0</v>
      </c>
    </row>
    <row r="29" spans="1:8" s="42" customFormat="1" ht="12.75" x14ac:dyDescent="0.2">
      <c r="A29" s="93" t="s">
        <v>246</v>
      </c>
      <c r="B29" s="230"/>
      <c r="C29" s="230"/>
      <c r="D29" s="94">
        <f t="shared" ref="D29:D39" si="1">SUM(E29:H29)</f>
        <v>0</v>
      </c>
      <c r="E29" s="240">
        <v>0</v>
      </c>
      <c r="F29" s="241">
        <v>0</v>
      </c>
      <c r="G29" s="240">
        <v>0</v>
      </c>
      <c r="H29" s="242">
        <v>0</v>
      </c>
    </row>
    <row r="30" spans="1:8" s="42" customFormat="1" ht="12.75" x14ac:dyDescent="0.2">
      <c r="A30" s="93" t="s">
        <v>247</v>
      </c>
      <c r="B30" s="230"/>
      <c r="C30" s="230"/>
      <c r="D30" s="94">
        <f t="shared" si="1"/>
        <v>0</v>
      </c>
      <c r="E30" s="240">
        <v>0</v>
      </c>
      <c r="F30" s="241">
        <v>0</v>
      </c>
      <c r="G30" s="240">
        <v>0</v>
      </c>
      <c r="H30" s="242">
        <v>0</v>
      </c>
    </row>
    <row r="31" spans="1:8" s="42" customFormat="1" ht="12.75" x14ac:dyDescent="0.2">
      <c r="A31" s="93" t="s">
        <v>248</v>
      </c>
      <c r="B31" s="230"/>
      <c r="C31" s="230"/>
      <c r="D31" s="94">
        <f t="shared" si="1"/>
        <v>0</v>
      </c>
      <c r="E31" s="240">
        <v>0</v>
      </c>
      <c r="F31" s="241">
        <v>0</v>
      </c>
      <c r="G31" s="240">
        <v>0</v>
      </c>
      <c r="H31" s="242">
        <v>0</v>
      </c>
    </row>
    <row r="32" spans="1:8" s="42" customFormat="1" ht="12.75" x14ac:dyDescent="0.2">
      <c r="A32" s="93" t="s">
        <v>249</v>
      </c>
      <c r="B32" s="230"/>
      <c r="C32" s="230"/>
      <c r="D32" s="94">
        <f t="shared" si="1"/>
        <v>0</v>
      </c>
      <c r="E32" s="240">
        <v>0</v>
      </c>
      <c r="F32" s="241">
        <v>0</v>
      </c>
      <c r="G32" s="240">
        <v>0</v>
      </c>
      <c r="H32" s="242">
        <v>0</v>
      </c>
    </row>
    <row r="33" spans="1:8" s="42" customFormat="1" ht="12.75" x14ac:dyDescent="0.2">
      <c r="A33" s="93" t="s">
        <v>250</v>
      </c>
      <c r="B33" s="230"/>
      <c r="C33" s="230"/>
      <c r="D33" s="94">
        <f t="shared" si="1"/>
        <v>0</v>
      </c>
      <c r="E33" s="240">
        <v>0</v>
      </c>
      <c r="F33" s="241">
        <v>0</v>
      </c>
      <c r="G33" s="240">
        <v>0</v>
      </c>
      <c r="H33" s="242">
        <v>0</v>
      </c>
    </row>
    <row r="34" spans="1:8" s="42" customFormat="1" ht="12.75" x14ac:dyDescent="0.2">
      <c r="A34" s="93" t="s">
        <v>251</v>
      </c>
      <c r="B34" s="230"/>
      <c r="C34" s="230"/>
      <c r="D34" s="94">
        <f t="shared" si="1"/>
        <v>0</v>
      </c>
      <c r="E34" s="240">
        <v>0</v>
      </c>
      <c r="F34" s="241">
        <v>0</v>
      </c>
      <c r="G34" s="240">
        <v>0</v>
      </c>
      <c r="H34" s="242">
        <v>0</v>
      </c>
    </row>
    <row r="35" spans="1:8" s="42" customFormat="1" ht="12.75" x14ac:dyDescent="0.2">
      <c r="A35" s="93" t="s">
        <v>252</v>
      </c>
      <c r="B35" s="230"/>
      <c r="C35" s="230"/>
      <c r="D35" s="94">
        <f t="shared" si="1"/>
        <v>0</v>
      </c>
      <c r="E35" s="240">
        <v>0</v>
      </c>
      <c r="F35" s="241">
        <v>0</v>
      </c>
      <c r="G35" s="240">
        <v>0</v>
      </c>
      <c r="H35" s="242">
        <v>0</v>
      </c>
    </row>
    <row r="36" spans="1:8" s="42" customFormat="1" ht="12.75" x14ac:dyDescent="0.2">
      <c r="A36" s="93" t="s">
        <v>253</v>
      </c>
      <c r="B36" s="230"/>
      <c r="C36" s="230"/>
      <c r="D36" s="94">
        <f t="shared" si="1"/>
        <v>0</v>
      </c>
      <c r="E36" s="240">
        <v>0</v>
      </c>
      <c r="F36" s="241">
        <v>0</v>
      </c>
      <c r="G36" s="240">
        <v>0</v>
      </c>
      <c r="H36" s="242">
        <v>0</v>
      </c>
    </row>
    <row r="37" spans="1:8" s="42" customFormat="1" ht="12.75" x14ac:dyDescent="0.2">
      <c r="A37" s="93" t="s">
        <v>254</v>
      </c>
      <c r="B37" s="230"/>
      <c r="C37" s="230"/>
      <c r="D37" s="94">
        <f t="shared" si="1"/>
        <v>0</v>
      </c>
      <c r="E37" s="240">
        <v>0</v>
      </c>
      <c r="F37" s="241">
        <v>0</v>
      </c>
      <c r="G37" s="240">
        <v>0</v>
      </c>
      <c r="H37" s="242">
        <v>0</v>
      </c>
    </row>
    <row r="38" spans="1:8" s="42" customFormat="1" ht="12.75" x14ac:dyDescent="0.2">
      <c r="A38" s="93" t="s">
        <v>255</v>
      </c>
      <c r="B38" s="230"/>
      <c r="C38" s="230"/>
      <c r="D38" s="94">
        <f t="shared" si="1"/>
        <v>0</v>
      </c>
      <c r="E38" s="240">
        <v>0</v>
      </c>
      <c r="F38" s="241">
        <v>0</v>
      </c>
      <c r="G38" s="240">
        <v>0</v>
      </c>
      <c r="H38" s="242">
        <v>0</v>
      </c>
    </row>
    <row r="39" spans="1:8" s="42" customFormat="1" ht="12.75" x14ac:dyDescent="0.2">
      <c r="A39" s="93" t="s">
        <v>256</v>
      </c>
      <c r="B39" s="230"/>
      <c r="C39" s="230"/>
      <c r="D39" s="94">
        <f t="shared" si="1"/>
        <v>0</v>
      </c>
      <c r="E39" s="240">
        <v>0</v>
      </c>
      <c r="F39" s="241">
        <v>0</v>
      </c>
      <c r="G39" s="240">
        <v>0</v>
      </c>
      <c r="H39" s="242">
        <v>0</v>
      </c>
    </row>
    <row r="40" spans="1:8" s="42" customFormat="1" ht="12.75" x14ac:dyDescent="0.2">
      <c r="A40" s="40"/>
      <c r="B40" s="40"/>
      <c r="C40" s="96" t="s">
        <v>167</v>
      </c>
      <c r="D40" s="97">
        <f>SUM(D15:D39)</f>
        <v>0</v>
      </c>
      <c r="E40" s="97">
        <f>SUM(E15:E39)</f>
        <v>0</v>
      </c>
      <c r="F40" s="97">
        <f>SUM(F15:F39)</f>
        <v>0</v>
      </c>
      <c r="G40" s="97">
        <f>SUM(G15:G39)</f>
        <v>0</v>
      </c>
      <c r="H40" s="97">
        <f>SUM(H15:H39)</f>
        <v>0</v>
      </c>
    </row>
    <row r="41" spans="1:8" s="42" customFormat="1" ht="12.75" x14ac:dyDescent="0.2"/>
    <row r="46" spans="1:8" x14ac:dyDescent="0.2">
      <c r="B46" s="98"/>
    </row>
    <row r="47" spans="1:8" x14ac:dyDescent="0.2">
      <c r="B47" s="98"/>
    </row>
    <row r="48" spans="1:8" x14ac:dyDescent="0.2">
      <c r="B48" s="98"/>
    </row>
    <row r="49" spans="2:2" x14ac:dyDescent="0.2">
      <c r="B49" s="98"/>
    </row>
    <row r="50" spans="2:2" x14ac:dyDescent="0.2">
      <c r="B50" s="98"/>
    </row>
    <row r="51" spans="2:2" x14ac:dyDescent="0.2">
      <c r="B51" s="98"/>
    </row>
    <row r="52" spans="2:2" x14ac:dyDescent="0.2">
      <c r="B52" s="98"/>
    </row>
    <row r="53" spans="2:2" x14ac:dyDescent="0.2">
      <c r="B53" s="98"/>
    </row>
    <row r="54" spans="2:2" x14ac:dyDescent="0.2">
      <c r="B54" s="98"/>
    </row>
    <row r="55" spans="2:2" x14ac:dyDescent="0.2">
      <c r="B55" s="98"/>
    </row>
    <row r="56" spans="2:2" x14ac:dyDescent="0.2">
      <c r="B56" s="98"/>
    </row>
  </sheetData>
  <mergeCells count="3">
    <mergeCell ref="A4:I4"/>
    <mergeCell ref="A5:I5"/>
    <mergeCell ref="A6:I6"/>
  </mergeCells>
  <phoneticPr fontId="0" type="noConversion"/>
  <printOptions gridLines="1"/>
  <pageMargins left="0.5" right="0.5" top="0.75" bottom="0.75" header="0.5" footer="0.5"/>
  <pageSetup paperSize="5" scale="70" orientation="landscape"/>
  <headerFooter alignWithMargins="0">
    <oddHeader xml:space="preserve">&amp;R&amp;"Arial,Bold"
</oddHeader>
    <oddFooter>&amp;A</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BN45"/>
  <sheetViews>
    <sheetView workbookViewId="0">
      <selection activeCell="N4" sqref="N4"/>
    </sheetView>
  </sheetViews>
  <sheetFormatPr defaultColWidth="8.85546875" defaultRowHeight="12.75" x14ac:dyDescent="0.2"/>
  <cols>
    <col min="1" max="1" width="19.140625" style="42" customWidth="1"/>
    <col min="2" max="2" width="23.7109375" style="42" customWidth="1"/>
    <col min="3" max="3" width="2.28515625" style="41" hidden="1" customWidth="1"/>
    <col min="4" max="4" width="11.42578125" style="42" bestFit="1" customWidth="1"/>
    <col min="5" max="5" width="10.42578125" style="42" bestFit="1" customWidth="1"/>
    <col min="6" max="6" width="11.7109375" style="42" bestFit="1" customWidth="1"/>
    <col min="7" max="7" width="10.28515625" style="42" customWidth="1"/>
    <col min="8" max="8" width="12" style="42" bestFit="1" customWidth="1"/>
    <col min="9" max="9" width="12.7109375" style="42" customWidth="1"/>
    <col min="10" max="10" width="10.140625" style="42" bestFit="1" customWidth="1"/>
    <col min="11" max="11" width="6.140625" style="42" bestFit="1" customWidth="1"/>
    <col min="12" max="12" width="10.140625" style="42" bestFit="1" customWidth="1"/>
    <col min="13" max="13" width="6.140625" style="42" bestFit="1" customWidth="1"/>
    <col min="14" max="14" width="10" style="42" bestFit="1" customWidth="1"/>
    <col min="15" max="15" width="5.28515625" style="42" bestFit="1" customWidth="1"/>
    <col min="16" max="16" width="10" style="42" bestFit="1" customWidth="1"/>
    <col min="17" max="17" width="5.28515625" style="42" bestFit="1" customWidth="1"/>
    <col min="18" max="18" width="10" style="42" bestFit="1" customWidth="1"/>
    <col min="19" max="19" width="6.85546875" style="42" customWidth="1"/>
    <col min="20" max="20" width="10" style="42" bestFit="1" customWidth="1"/>
    <col min="21" max="21" width="6.85546875" style="42" customWidth="1"/>
    <col min="22" max="22" width="10.7109375" style="42" customWidth="1"/>
    <col min="23" max="23" width="5.85546875" style="42" bestFit="1" customWidth="1"/>
    <col min="24" max="24" width="10" style="42" bestFit="1" customWidth="1"/>
    <col min="25" max="25" width="6.85546875" style="42" customWidth="1"/>
    <col min="26" max="26" width="10" style="42" bestFit="1" customWidth="1"/>
    <col min="27" max="27" width="6.85546875" style="42" customWidth="1"/>
    <col min="28" max="28" width="11" style="42" bestFit="1" customWidth="1"/>
    <col min="29" max="29" width="5.85546875" style="42" bestFit="1" customWidth="1"/>
    <col min="30" max="30" width="11" style="42" bestFit="1" customWidth="1"/>
    <col min="31" max="31" width="5.85546875" style="42" bestFit="1" customWidth="1"/>
    <col min="32" max="32" width="11" style="42" bestFit="1" customWidth="1"/>
    <col min="33" max="33" width="5.85546875" style="42" bestFit="1" customWidth="1"/>
    <col min="34" max="34" width="11" style="42" bestFit="1" customWidth="1"/>
    <col min="35" max="35" width="5.85546875" style="42" bestFit="1" customWidth="1"/>
    <col min="36" max="36" width="11" style="42" bestFit="1" customWidth="1"/>
    <col min="37" max="37" width="5.85546875" style="42" bestFit="1" customWidth="1"/>
    <col min="38" max="38" width="11" style="42" bestFit="1" customWidth="1"/>
    <col min="39" max="39" width="5.85546875" style="42" bestFit="1" customWidth="1"/>
    <col min="40" max="40" width="11" style="42" bestFit="1" customWidth="1"/>
    <col min="41" max="41" width="5.85546875" style="42" bestFit="1" customWidth="1"/>
    <col min="42" max="42" width="11" style="42" bestFit="1" customWidth="1"/>
    <col min="43" max="43" width="5.85546875" style="42" bestFit="1" customWidth="1"/>
    <col min="44" max="44" width="11" style="42" bestFit="1" customWidth="1"/>
    <col min="45" max="45" width="5.85546875" style="42" bestFit="1" customWidth="1"/>
    <col min="46" max="46" width="11" style="42" bestFit="1" customWidth="1"/>
    <col min="47" max="47" width="5.85546875" style="42" bestFit="1" customWidth="1"/>
    <col min="48" max="48" width="11" style="42" bestFit="1" customWidth="1"/>
    <col min="49" max="49" width="5.85546875" style="42" bestFit="1" customWidth="1"/>
    <col min="50" max="50" width="11" style="42" bestFit="1" customWidth="1"/>
    <col min="51" max="51" width="5.85546875" style="42" bestFit="1" customWidth="1"/>
    <col min="52" max="52" width="11" style="42" bestFit="1" customWidth="1"/>
    <col min="53" max="53" width="5.85546875" style="42" bestFit="1" customWidth="1"/>
    <col min="54" max="54" width="11" style="42" bestFit="1" customWidth="1"/>
    <col min="55" max="55" width="5.85546875" style="42" bestFit="1" customWidth="1"/>
    <col min="56" max="56" width="11" style="42" bestFit="1" customWidth="1"/>
    <col min="57" max="57" width="5.85546875" style="42" bestFit="1" customWidth="1"/>
    <col min="58" max="58" width="11" style="42" bestFit="1" customWidth="1"/>
    <col min="59" max="59" width="5.85546875" style="42" bestFit="1" customWidth="1"/>
    <col min="60" max="60" width="8.28515625" style="42" bestFit="1" customWidth="1"/>
    <col min="61" max="61" width="18.42578125" style="42" customWidth="1"/>
    <col min="62" max="16384" width="8.85546875" style="42"/>
  </cols>
  <sheetData>
    <row r="1" spans="1:66" ht="18" x14ac:dyDescent="0.25">
      <c r="A1" s="469">
        <f>'1 Volume Projections'!B1</f>
        <v>0</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99"/>
      <c r="BK1" s="99"/>
      <c r="BL1" s="99"/>
    </row>
    <row r="2" spans="1:66" ht="18" x14ac:dyDescent="0.25">
      <c r="A2" s="471" t="s">
        <v>155</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1"/>
      <c r="BK2" s="41"/>
      <c r="BL2" s="41"/>
    </row>
    <row r="3" spans="1:66" ht="18" x14ac:dyDescent="0.25">
      <c r="A3" s="471" t="s">
        <v>333</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1"/>
      <c r="BK3" s="41"/>
      <c r="BL3" s="41"/>
    </row>
    <row r="4" spans="1:66" x14ac:dyDescent="0.2">
      <c r="A4" s="41"/>
      <c r="B4" s="41"/>
      <c r="D4" s="41"/>
      <c r="E4" s="41"/>
      <c r="F4" s="41"/>
      <c r="G4" s="100"/>
      <c r="H4" s="101"/>
      <c r="I4" s="41"/>
      <c r="J4" s="41"/>
      <c r="K4" s="41"/>
      <c r="L4" s="44"/>
      <c r="M4" s="44"/>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6" x14ac:dyDescent="0.2">
      <c r="A5" s="275" t="s">
        <v>146</v>
      </c>
      <c r="B5" s="278"/>
      <c r="C5" s="238"/>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row>
    <row r="6" spans="1:66" ht="13.5" thickBot="1" x14ac:dyDescent="0.25">
      <c r="A6" s="274" t="s">
        <v>147</v>
      </c>
      <c r="B6" s="279"/>
      <c r="C6" s="45"/>
      <c r="D6" s="45"/>
      <c r="E6" s="41"/>
      <c r="F6" s="41"/>
      <c r="G6" s="41"/>
      <c r="H6" s="41"/>
      <c r="I6" s="41"/>
      <c r="J6" s="41"/>
      <c r="K6" s="41"/>
      <c r="L6" s="41"/>
      <c r="M6" s="41"/>
      <c r="N6" s="102"/>
      <c r="O6" s="102"/>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6" s="1" customFormat="1" ht="23.25" customHeight="1" x14ac:dyDescent="0.25">
      <c r="A7" s="297"/>
      <c r="B7" s="298"/>
      <c r="C7" s="288"/>
      <c r="D7" s="298"/>
      <c r="E7" s="298"/>
      <c r="F7" s="298"/>
      <c r="G7" s="299"/>
      <c r="H7" s="300"/>
      <c r="I7" s="301"/>
      <c r="J7" s="481" t="s">
        <v>98</v>
      </c>
      <c r="K7" s="482"/>
      <c r="L7" s="482"/>
      <c r="M7" s="482"/>
      <c r="N7" s="482"/>
      <c r="O7" s="482"/>
      <c r="P7" s="482"/>
      <c r="Q7" s="482"/>
      <c r="R7" s="482"/>
      <c r="S7" s="482"/>
      <c r="T7" s="482"/>
      <c r="U7" s="482"/>
      <c r="V7" s="482"/>
      <c r="W7" s="482"/>
      <c r="X7" s="482"/>
      <c r="Y7" s="482"/>
      <c r="Z7" s="482"/>
      <c r="AA7" s="482"/>
      <c r="AB7" s="482"/>
      <c r="AC7" s="482"/>
      <c r="AD7" s="482"/>
      <c r="AE7" s="483"/>
      <c r="AF7" s="395" t="s">
        <v>98</v>
      </c>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9"/>
      <c r="BH7" s="302"/>
      <c r="BI7" s="293"/>
    </row>
    <row r="8" spans="1:66" s="1" customFormat="1" ht="50.1" customHeight="1" thickBot="1" x14ac:dyDescent="0.25">
      <c r="A8" s="303"/>
      <c r="B8" s="304"/>
      <c r="C8" s="305"/>
      <c r="D8" s="304"/>
      <c r="E8" s="304"/>
      <c r="F8" s="304"/>
      <c r="G8" s="306"/>
      <c r="H8" s="307"/>
      <c r="I8" s="308"/>
      <c r="J8" s="479">
        <f>'1 Volume Projections'!$B15</f>
        <v>0</v>
      </c>
      <c r="K8" s="480"/>
      <c r="L8" s="479">
        <f>'1 Volume Projections'!B16</f>
        <v>0</v>
      </c>
      <c r="M8" s="480"/>
      <c r="N8" s="479">
        <f>'1 Volume Projections'!B17</f>
        <v>0</v>
      </c>
      <c r="O8" s="480"/>
      <c r="P8" s="477">
        <f>'1 Volume Projections'!B18</f>
        <v>0</v>
      </c>
      <c r="Q8" s="478"/>
      <c r="R8" s="477">
        <f>'1 Volume Projections'!B19</f>
        <v>0</v>
      </c>
      <c r="S8" s="478"/>
      <c r="T8" s="477">
        <f>'1 Volume Projections'!B20</f>
        <v>0</v>
      </c>
      <c r="U8" s="478"/>
      <c r="V8" s="477">
        <f>'1 Volume Projections'!B21</f>
        <v>0</v>
      </c>
      <c r="W8" s="478"/>
      <c r="X8" s="477">
        <f>'1 Volume Projections'!B22</f>
        <v>0</v>
      </c>
      <c r="Y8" s="478"/>
      <c r="Z8" s="477">
        <f>'1 Volume Projections'!B23</f>
        <v>0</v>
      </c>
      <c r="AA8" s="478"/>
      <c r="AB8" s="477">
        <f>'1 Volume Projections'!B24</f>
        <v>0</v>
      </c>
      <c r="AC8" s="478"/>
      <c r="AD8" s="477">
        <f>'1 Volume Projections'!B25</f>
        <v>0</v>
      </c>
      <c r="AE8" s="478"/>
      <c r="AF8" s="477">
        <f>'1 Volume Projections'!B26</f>
        <v>0</v>
      </c>
      <c r="AG8" s="478"/>
      <c r="AH8" s="477">
        <f>'1 Volume Projections'!B27</f>
        <v>0</v>
      </c>
      <c r="AI8" s="478"/>
      <c r="AJ8" s="477">
        <f>'1 Volume Projections'!B28</f>
        <v>0</v>
      </c>
      <c r="AK8" s="478"/>
      <c r="AL8" s="477">
        <f>'1 Volume Projections'!B29</f>
        <v>0</v>
      </c>
      <c r="AM8" s="478"/>
      <c r="AN8" s="477">
        <f>'1 Volume Projections'!B30</f>
        <v>0</v>
      </c>
      <c r="AO8" s="478"/>
      <c r="AP8" s="477">
        <f>'1 Volume Projections'!B31</f>
        <v>0</v>
      </c>
      <c r="AQ8" s="478"/>
      <c r="AR8" s="477">
        <f>'1 Volume Projections'!B32</f>
        <v>0</v>
      </c>
      <c r="AS8" s="478"/>
      <c r="AT8" s="477">
        <f>'1 Volume Projections'!B33</f>
        <v>0</v>
      </c>
      <c r="AU8" s="478"/>
      <c r="AV8" s="477">
        <f>'1 Volume Projections'!B34</f>
        <v>0</v>
      </c>
      <c r="AW8" s="478"/>
      <c r="AX8" s="477">
        <f>'1 Volume Projections'!B35</f>
        <v>0</v>
      </c>
      <c r="AY8" s="478"/>
      <c r="AZ8" s="477">
        <f>'1 Volume Projections'!B36</f>
        <v>0</v>
      </c>
      <c r="BA8" s="478"/>
      <c r="BB8" s="477">
        <f>'1 Volume Projections'!B37</f>
        <v>0</v>
      </c>
      <c r="BC8" s="478"/>
      <c r="BD8" s="477">
        <f>'1 Volume Projections'!B38</f>
        <v>0</v>
      </c>
      <c r="BE8" s="478"/>
      <c r="BF8" s="477">
        <f>'1 Volume Projections'!B39</f>
        <v>0</v>
      </c>
      <c r="BG8" s="478"/>
      <c r="BH8" s="291"/>
      <c r="BI8" s="292"/>
    </row>
    <row r="9" spans="1:66" s="1" customFormat="1" ht="39.950000000000003" customHeight="1" thickBot="1" x14ac:dyDescent="0.25">
      <c r="A9" s="309" t="s">
        <v>52</v>
      </c>
      <c r="B9" s="310" t="s">
        <v>22</v>
      </c>
      <c r="C9" s="346" t="s">
        <v>284</v>
      </c>
      <c r="D9" s="311" t="s">
        <v>148</v>
      </c>
      <c r="E9" s="289" t="s">
        <v>117</v>
      </c>
      <c r="F9" s="311" t="s">
        <v>149</v>
      </c>
      <c r="G9" s="311" t="s">
        <v>141</v>
      </c>
      <c r="H9" s="311" t="s">
        <v>150</v>
      </c>
      <c r="I9" s="312" t="s">
        <v>151</v>
      </c>
      <c r="J9" s="313" t="s">
        <v>119</v>
      </c>
      <c r="K9" s="314" t="s">
        <v>54</v>
      </c>
      <c r="L9" s="313" t="s">
        <v>120</v>
      </c>
      <c r="M9" s="314" t="s">
        <v>54</v>
      </c>
      <c r="N9" s="313" t="s">
        <v>121</v>
      </c>
      <c r="O9" s="314" t="s">
        <v>54</v>
      </c>
      <c r="P9" s="313" t="s">
        <v>126</v>
      </c>
      <c r="Q9" s="314" t="s">
        <v>54</v>
      </c>
      <c r="R9" s="313" t="s">
        <v>127</v>
      </c>
      <c r="S9" s="314" t="s">
        <v>54</v>
      </c>
      <c r="T9" s="313" t="s">
        <v>128</v>
      </c>
      <c r="U9" s="314" t="s">
        <v>54</v>
      </c>
      <c r="V9" s="315" t="s">
        <v>129</v>
      </c>
      <c r="W9" s="314" t="s">
        <v>54</v>
      </c>
      <c r="X9" s="315" t="s">
        <v>130</v>
      </c>
      <c r="Y9" s="314" t="s">
        <v>54</v>
      </c>
      <c r="Z9" s="315" t="s">
        <v>131</v>
      </c>
      <c r="AA9" s="314" t="s">
        <v>54</v>
      </c>
      <c r="AB9" s="313" t="s">
        <v>132</v>
      </c>
      <c r="AC9" s="315" t="s">
        <v>54</v>
      </c>
      <c r="AD9" s="313" t="s">
        <v>183</v>
      </c>
      <c r="AE9" s="315" t="s">
        <v>54</v>
      </c>
      <c r="AF9" s="313" t="s">
        <v>257</v>
      </c>
      <c r="AG9" s="315" t="s">
        <v>54</v>
      </c>
      <c r="AH9" s="313" t="s">
        <v>258</v>
      </c>
      <c r="AI9" s="315" t="s">
        <v>54</v>
      </c>
      <c r="AJ9" s="313" t="s">
        <v>259</v>
      </c>
      <c r="AK9" s="315" t="s">
        <v>54</v>
      </c>
      <c r="AL9" s="313" t="s">
        <v>260</v>
      </c>
      <c r="AM9" s="315" t="s">
        <v>54</v>
      </c>
      <c r="AN9" s="313" t="s">
        <v>261</v>
      </c>
      <c r="AO9" s="315" t="s">
        <v>54</v>
      </c>
      <c r="AP9" s="313" t="s">
        <v>262</v>
      </c>
      <c r="AQ9" s="315" t="s">
        <v>54</v>
      </c>
      <c r="AR9" s="313" t="s">
        <v>263</v>
      </c>
      <c r="AS9" s="315" t="s">
        <v>54</v>
      </c>
      <c r="AT9" s="313" t="s">
        <v>264</v>
      </c>
      <c r="AU9" s="315" t="s">
        <v>54</v>
      </c>
      <c r="AV9" s="313" t="s">
        <v>265</v>
      </c>
      <c r="AW9" s="315" t="s">
        <v>54</v>
      </c>
      <c r="AX9" s="313" t="s">
        <v>266</v>
      </c>
      <c r="AY9" s="315" t="s">
        <v>54</v>
      </c>
      <c r="AZ9" s="313" t="s">
        <v>267</v>
      </c>
      <c r="BA9" s="315" t="s">
        <v>54</v>
      </c>
      <c r="BB9" s="313" t="s">
        <v>268</v>
      </c>
      <c r="BC9" s="315" t="s">
        <v>54</v>
      </c>
      <c r="BD9" s="313" t="s">
        <v>269</v>
      </c>
      <c r="BE9" s="315" t="s">
        <v>54</v>
      </c>
      <c r="BF9" s="313" t="s">
        <v>270</v>
      </c>
      <c r="BG9" s="315" t="s">
        <v>54</v>
      </c>
      <c r="BH9" s="316" t="s">
        <v>69</v>
      </c>
      <c r="BI9" s="290" t="s">
        <v>56</v>
      </c>
    </row>
    <row r="10" spans="1:66" x14ac:dyDescent="0.2">
      <c r="A10" s="396" t="s">
        <v>81</v>
      </c>
      <c r="B10" s="380"/>
      <c r="C10" s="359"/>
      <c r="D10" s="397"/>
      <c r="E10" s="398"/>
      <c r="F10" s="399"/>
      <c r="G10" s="400"/>
      <c r="H10" s="401"/>
      <c r="I10" s="402"/>
      <c r="J10" s="403"/>
      <c r="K10" s="404"/>
      <c r="L10" s="403"/>
      <c r="M10" s="404"/>
      <c r="N10" s="405"/>
      <c r="O10" s="404"/>
      <c r="P10" s="405"/>
      <c r="Q10" s="404"/>
      <c r="R10" s="405"/>
      <c r="S10" s="404"/>
      <c r="T10" s="398"/>
      <c r="U10" s="404"/>
      <c r="V10" s="398"/>
      <c r="W10" s="404"/>
      <c r="X10" s="398"/>
      <c r="Y10" s="404"/>
      <c r="Z10" s="398"/>
      <c r="AA10" s="404"/>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296"/>
      <c r="BI10" s="473" t="s">
        <v>332</v>
      </c>
    </row>
    <row r="11" spans="1:66" ht="13.5" thickBot="1" x14ac:dyDescent="0.25">
      <c r="A11" s="406" t="s">
        <v>185</v>
      </c>
      <c r="B11" s="407" t="s">
        <v>186</v>
      </c>
      <c r="C11" s="408">
        <v>99999</v>
      </c>
      <c r="D11" s="409">
        <v>48000</v>
      </c>
      <c r="E11" s="410">
        <v>1</v>
      </c>
      <c r="F11" s="411">
        <f t="shared" ref="F11:F29" si="0">+D11*E11</f>
        <v>48000</v>
      </c>
      <c r="G11" s="412">
        <v>0.34</v>
      </c>
      <c r="H11" s="411">
        <f>+F11*G11</f>
        <v>16320.000000000002</v>
      </c>
      <c r="I11" s="413">
        <f>+F11+H11</f>
        <v>64320</v>
      </c>
      <c r="J11" s="409">
        <f>I11*K11</f>
        <v>32160</v>
      </c>
      <c r="K11" s="414">
        <v>0.5</v>
      </c>
      <c r="L11" s="409">
        <f>I11*M11</f>
        <v>32160</v>
      </c>
      <c r="M11" s="414">
        <v>0.5</v>
      </c>
      <c r="N11" s="409">
        <f>I11*O11</f>
        <v>0</v>
      </c>
      <c r="O11" s="414">
        <v>0</v>
      </c>
      <c r="P11" s="415">
        <f>I11*Q11</f>
        <v>0</v>
      </c>
      <c r="Q11" s="414">
        <v>0</v>
      </c>
      <c r="R11" s="415">
        <f>I11*S11</f>
        <v>0</v>
      </c>
      <c r="S11" s="414">
        <v>0</v>
      </c>
      <c r="T11" s="415">
        <f>I11*U11</f>
        <v>0</v>
      </c>
      <c r="U11" s="414">
        <v>0</v>
      </c>
      <c r="V11" s="415">
        <f>I11*W11</f>
        <v>0</v>
      </c>
      <c r="W11" s="414">
        <v>0</v>
      </c>
      <c r="X11" s="415">
        <f>I11*Y11</f>
        <v>0</v>
      </c>
      <c r="Y11" s="414">
        <v>0</v>
      </c>
      <c r="Z11" s="415">
        <f>I11*AA11</f>
        <v>0</v>
      </c>
      <c r="AA11" s="414">
        <v>0</v>
      </c>
      <c r="AB11" s="415">
        <f>G11*AC11</f>
        <v>0</v>
      </c>
      <c r="AC11" s="410">
        <v>0</v>
      </c>
      <c r="AD11" s="415">
        <f>I11*AE11</f>
        <v>0</v>
      </c>
      <c r="AE11" s="410">
        <v>0</v>
      </c>
      <c r="AF11" s="415">
        <f t="shared" ref="AF11" si="1">K11*AG11</f>
        <v>0</v>
      </c>
      <c r="AG11" s="410">
        <v>0</v>
      </c>
      <c r="AH11" s="415">
        <f t="shared" ref="AH11" si="2">M11*AI11</f>
        <v>0</v>
      </c>
      <c r="AI11" s="410">
        <v>0</v>
      </c>
      <c r="AJ11" s="415">
        <f t="shared" ref="AJ11" si="3">O11*AK11</f>
        <v>0</v>
      </c>
      <c r="AK11" s="410">
        <v>0</v>
      </c>
      <c r="AL11" s="415">
        <f t="shared" ref="AL11" si="4">Q11*AM11</f>
        <v>0</v>
      </c>
      <c r="AM11" s="410">
        <v>0</v>
      </c>
      <c r="AN11" s="415">
        <f t="shared" ref="AN11" si="5">S11*AO11</f>
        <v>0</v>
      </c>
      <c r="AO11" s="410">
        <v>0</v>
      </c>
      <c r="AP11" s="415">
        <f t="shared" ref="AP11" si="6">U11*AQ11</f>
        <v>0</v>
      </c>
      <c r="AQ11" s="410">
        <v>0</v>
      </c>
      <c r="AR11" s="415">
        <f t="shared" ref="AR11" si="7">W11*AS11</f>
        <v>0</v>
      </c>
      <c r="AS11" s="410">
        <v>0</v>
      </c>
      <c r="AT11" s="415">
        <f t="shared" ref="AT11" si="8">Y11*AU11</f>
        <v>0</v>
      </c>
      <c r="AU11" s="410">
        <v>0</v>
      </c>
      <c r="AV11" s="415">
        <f t="shared" ref="AV11" si="9">AA11*AW11</f>
        <v>0</v>
      </c>
      <c r="AW11" s="410">
        <v>0</v>
      </c>
      <c r="AX11" s="415">
        <f t="shared" ref="AX11" si="10">AC11*AY11</f>
        <v>0</v>
      </c>
      <c r="AY11" s="410">
        <v>0</v>
      </c>
      <c r="AZ11" s="415">
        <f t="shared" ref="AZ11" si="11">AE11*BA11</f>
        <v>0</v>
      </c>
      <c r="BA11" s="410">
        <v>0</v>
      </c>
      <c r="BB11" s="415">
        <f t="shared" ref="BB11" si="12">AG11*BC11</f>
        <v>0</v>
      </c>
      <c r="BC11" s="410">
        <v>0</v>
      </c>
      <c r="BD11" s="415">
        <f t="shared" ref="BD11" si="13">AI11*BE11</f>
        <v>0</v>
      </c>
      <c r="BE11" s="410">
        <v>0</v>
      </c>
      <c r="BF11" s="415">
        <f t="shared" ref="BF11" si="14">AK11*BG11</f>
        <v>0</v>
      </c>
      <c r="BG11" s="410">
        <v>0</v>
      </c>
      <c r="BH11" s="109">
        <f>+K11+M11+O11+Q11+S11+U11+W11+Y11+AA11+AC11+AE11+AG11+AI11+AK11+AM11+AO11+AQ11+AS11+AU11+AW11+AY11+BA11+BC11+BE11+BG11</f>
        <v>1</v>
      </c>
      <c r="BI11" s="474"/>
    </row>
    <row r="12" spans="1:66" x14ac:dyDescent="0.2">
      <c r="A12" s="344"/>
      <c r="B12" s="345"/>
      <c r="C12" s="227"/>
      <c r="D12" s="448"/>
      <c r="E12" s="229"/>
      <c r="F12" s="70">
        <f t="shared" si="0"/>
        <v>0</v>
      </c>
      <c r="G12" s="223"/>
      <c r="H12" s="110">
        <f t="shared" ref="H12:H15" si="15">+F12*G12</f>
        <v>0</v>
      </c>
      <c r="I12" s="73">
        <f t="shared" ref="I12:I15" si="16">+F12+H12</f>
        <v>0</v>
      </c>
      <c r="J12" s="69">
        <f t="shared" ref="J12:J15" si="17">$I12*K12</f>
        <v>0</v>
      </c>
      <c r="K12" s="221"/>
      <c r="L12" s="69">
        <f t="shared" ref="L12:L15" si="18">$I12*M12</f>
        <v>0</v>
      </c>
      <c r="M12" s="221"/>
      <c r="N12" s="69">
        <f t="shared" ref="N12:N15" si="19">$I12*O12</f>
        <v>0</v>
      </c>
      <c r="O12" s="221"/>
      <c r="P12" s="69">
        <f t="shared" ref="P12:P15" si="20">$I12*Q12</f>
        <v>0</v>
      </c>
      <c r="Q12" s="221"/>
      <c r="R12" s="69">
        <f t="shared" ref="R12:R15" si="21">$I12*S12</f>
        <v>0</v>
      </c>
      <c r="S12" s="221"/>
      <c r="T12" s="69">
        <f t="shared" ref="T12:T15" si="22">$I12*U12</f>
        <v>0</v>
      </c>
      <c r="U12" s="221"/>
      <c r="V12" s="69">
        <f t="shared" ref="V12:V15" si="23">$I12*W12</f>
        <v>0</v>
      </c>
      <c r="W12" s="221"/>
      <c r="X12" s="69">
        <f t="shared" ref="X12:X15" si="24">$I12*Y12</f>
        <v>0</v>
      </c>
      <c r="Y12" s="221"/>
      <c r="Z12" s="69">
        <f t="shared" ref="Z12:Z15" si="25">$I12*AA12</f>
        <v>0</v>
      </c>
      <c r="AA12" s="221"/>
      <c r="AB12" s="69">
        <f t="shared" ref="AB12:AB15" si="26">$I12*AC12</f>
        <v>0</v>
      </c>
      <c r="AC12" s="221"/>
      <c r="AD12" s="69">
        <f t="shared" ref="AD12:AD15" si="27">$I12*AE12</f>
        <v>0</v>
      </c>
      <c r="AE12" s="221"/>
      <c r="AF12" s="69">
        <f t="shared" ref="AF12:AF15" si="28">$I12*AG12</f>
        <v>0</v>
      </c>
      <c r="AG12" s="221"/>
      <c r="AH12" s="69">
        <f t="shared" ref="AH12:AH15" si="29">$I12*AI12</f>
        <v>0</v>
      </c>
      <c r="AI12" s="221"/>
      <c r="AJ12" s="69">
        <f t="shared" ref="AJ12:AJ15" si="30">$I12*AK12</f>
        <v>0</v>
      </c>
      <c r="AK12" s="221"/>
      <c r="AL12" s="69">
        <f t="shared" ref="AL12:AL15" si="31">$I12*AM12</f>
        <v>0</v>
      </c>
      <c r="AM12" s="221"/>
      <c r="AN12" s="69">
        <f t="shared" ref="AN12:AN15" si="32">$I12*AO12</f>
        <v>0</v>
      </c>
      <c r="AO12" s="221"/>
      <c r="AP12" s="69">
        <f t="shared" ref="AP12:AP15" si="33">$I12*AQ12</f>
        <v>0</v>
      </c>
      <c r="AQ12" s="221"/>
      <c r="AR12" s="69">
        <f t="shared" ref="AR12:AR15" si="34">$I12*AS12</f>
        <v>0</v>
      </c>
      <c r="AS12" s="221"/>
      <c r="AT12" s="69">
        <f t="shared" ref="AT12:AT15" si="35">$I12*AU12</f>
        <v>0</v>
      </c>
      <c r="AU12" s="221"/>
      <c r="AV12" s="69">
        <f t="shared" ref="AV12:AV15" si="36">$I12*AW12</f>
        <v>0</v>
      </c>
      <c r="AW12" s="221"/>
      <c r="AX12" s="69">
        <f t="shared" ref="AX12:AX29" si="37">$I12*AY12</f>
        <v>0</v>
      </c>
      <c r="AY12" s="221"/>
      <c r="AZ12" s="69">
        <f t="shared" ref="AZ12:AZ29" si="38">$I12*BA12</f>
        <v>0</v>
      </c>
      <c r="BA12" s="221"/>
      <c r="BB12" s="69">
        <f t="shared" ref="BB12:BB29" si="39">$I12*BC12</f>
        <v>0</v>
      </c>
      <c r="BC12" s="221"/>
      <c r="BD12" s="69">
        <f t="shared" ref="BD12:BD29" si="40">$I12*BE12</f>
        <v>0</v>
      </c>
      <c r="BE12" s="221"/>
      <c r="BF12" s="69">
        <f t="shared" ref="BF12:BF29" si="41">$I12*BG12</f>
        <v>0</v>
      </c>
      <c r="BG12" s="221"/>
      <c r="BH12" s="105">
        <f>+K12+M12+O12+Q12+S12+U12+W12+Y12+AA12+AC12+AE12+AG12+AI12+AK12+AM12+AO12+AQ12+AS12+AU12+AW12+AY12+BA12+BC12+BE12+BG12</f>
        <v>0</v>
      </c>
      <c r="BI12" s="72"/>
    </row>
    <row r="13" spans="1:66" x14ac:dyDescent="0.2">
      <c r="A13" s="344"/>
      <c r="B13" s="343"/>
      <c r="C13" s="227"/>
      <c r="D13" s="228"/>
      <c r="E13" s="229"/>
      <c r="F13" s="70">
        <f t="shared" si="0"/>
        <v>0</v>
      </c>
      <c r="G13" s="223"/>
      <c r="H13" s="110">
        <f t="shared" si="15"/>
        <v>0</v>
      </c>
      <c r="I13" s="73">
        <f t="shared" si="16"/>
        <v>0</v>
      </c>
      <c r="J13" s="69">
        <f t="shared" si="17"/>
        <v>0</v>
      </c>
      <c r="K13" s="221"/>
      <c r="L13" s="69">
        <f t="shared" si="18"/>
        <v>0</v>
      </c>
      <c r="M13" s="221"/>
      <c r="N13" s="69">
        <f t="shared" si="19"/>
        <v>0</v>
      </c>
      <c r="O13" s="221"/>
      <c r="P13" s="69">
        <f t="shared" si="20"/>
        <v>0</v>
      </c>
      <c r="Q13" s="221"/>
      <c r="R13" s="69">
        <f t="shared" si="21"/>
        <v>0</v>
      </c>
      <c r="S13" s="221"/>
      <c r="T13" s="69">
        <f t="shared" si="22"/>
        <v>0</v>
      </c>
      <c r="U13" s="221"/>
      <c r="V13" s="69">
        <f t="shared" si="23"/>
        <v>0</v>
      </c>
      <c r="W13" s="221"/>
      <c r="X13" s="69">
        <f t="shared" si="24"/>
        <v>0</v>
      </c>
      <c r="Y13" s="221"/>
      <c r="Z13" s="69">
        <f t="shared" si="25"/>
        <v>0</v>
      </c>
      <c r="AA13" s="221"/>
      <c r="AB13" s="69">
        <f t="shared" si="26"/>
        <v>0</v>
      </c>
      <c r="AC13" s="221"/>
      <c r="AD13" s="69">
        <f t="shared" si="27"/>
        <v>0</v>
      </c>
      <c r="AE13" s="221"/>
      <c r="AF13" s="69">
        <f t="shared" si="28"/>
        <v>0</v>
      </c>
      <c r="AG13" s="221"/>
      <c r="AH13" s="69">
        <f t="shared" si="29"/>
        <v>0</v>
      </c>
      <c r="AI13" s="221"/>
      <c r="AJ13" s="69">
        <f t="shared" si="30"/>
        <v>0</v>
      </c>
      <c r="AK13" s="221"/>
      <c r="AL13" s="69">
        <f t="shared" si="31"/>
        <v>0</v>
      </c>
      <c r="AM13" s="221"/>
      <c r="AN13" s="69">
        <f t="shared" si="32"/>
        <v>0</v>
      </c>
      <c r="AO13" s="221"/>
      <c r="AP13" s="69">
        <f t="shared" si="33"/>
        <v>0</v>
      </c>
      <c r="AQ13" s="221"/>
      <c r="AR13" s="69">
        <f t="shared" si="34"/>
        <v>0</v>
      </c>
      <c r="AS13" s="221"/>
      <c r="AT13" s="69">
        <f t="shared" si="35"/>
        <v>0</v>
      </c>
      <c r="AU13" s="221"/>
      <c r="AV13" s="69">
        <f t="shared" si="36"/>
        <v>0</v>
      </c>
      <c r="AW13" s="221"/>
      <c r="AX13" s="69">
        <f t="shared" si="37"/>
        <v>0</v>
      </c>
      <c r="AY13" s="221"/>
      <c r="AZ13" s="69">
        <f t="shared" si="38"/>
        <v>0</v>
      </c>
      <c r="BA13" s="221"/>
      <c r="BB13" s="69">
        <f t="shared" si="39"/>
        <v>0</v>
      </c>
      <c r="BC13" s="221"/>
      <c r="BD13" s="69">
        <f t="shared" si="40"/>
        <v>0</v>
      </c>
      <c r="BE13" s="221"/>
      <c r="BF13" s="69">
        <f t="shared" si="41"/>
        <v>0</v>
      </c>
      <c r="BG13" s="221"/>
      <c r="BH13" s="105">
        <f t="shared" ref="BH13:BH29" si="42">+K13+M13+O13+Q13+S13+U13+W13+Y13+AA13+AC13+AE13+AG13+AI13+AK13+AM13+AO13+AQ13+AS13+AU13+AW13+AY13+BA13+BC13+BE13+BG13</f>
        <v>0</v>
      </c>
      <c r="BI13" s="72"/>
    </row>
    <row r="14" spans="1:66" x14ac:dyDescent="0.2">
      <c r="A14" s="225"/>
      <c r="B14" s="230"/>
      <c r="C14" s="227"/>
      <c r="D14" s="228"/>
      <c r="E14" s="229"/>
      <c r="F14" s="70">
        <f t="shared" si="0"/>
        <v>0</v>
      </c>
      <c r="G14" s="223"/>
      <c r="H14" s="110">
        <f t="shared" si="15"/>
        <v>0</v>
      </c>
      <c r="I14" s="73">
        <f t="shared" si="16"/>
        <v>0</v>
      </c>
      <c r="J14" s="69">
        <f t="shared" si="17"/>
        <v>0</v>
      </c>
      <c r="K14" s="221"/>
      <c r="L14" s="69">
        <f t="shared" si="18"/>
        <v>0</v>
      </c>
      <c r="M14" s="221"/>
      <c r="N14" s="69">
        <f t="shared" si="19"/>
        <v>0</v>
      </c>
      <c r="O14" s="221"/>
      <c r="P14" s="69">
        <f t="shared" si="20"/>
        <v>0</v>
      </c>
      <c r="Q14" s="221"/>
      <c r="R14" s="69">
        <f t="shared" si="21"/>
        <v>0</v>
      </c>
      <c r="S14" s="221"/>
      <c r="T14" s="69">
        <f t="shared" si="22"/>
        <v>0</v>
      </c>
      <c r="U14" s="221"/>
      <c r="V14" s="69">
        <f t="shared" si="23"/>
        <v>0</v>
      </c>
      <c r="W14" s="221"/>
      <c r="X14" s="69">
        <f t="shared" si="24"/>
        <v>0</v>
      </c>
      <c r="Y14" s="221"/>
      <c r="Z14" s="69">
        <f t="shared" si="25"/>
        <v>0</v>
      </c>
      <c r="AA14" s="221"/>
      <c r="AB14" s="69">
        <f t="shared" si="26"/>
        <v>0</v>
      </c>
      <c r="AC14" s="221"/>
      <c r="AD14" s="69">
        <f t="shared" si="27"/>
        <v>0</v>
      </c>
      <c r="AE14" s="221"/>
      <c r="AF14" s="69">
        <f t="shared" si="28"/>
        <v>0</v>
      </c>
      <c r="AG14" s="221"/>
      <c r="AH14" s="69">
        <f t="shared" si="29"/>
        <v>0</v>
      </c>
      <c r="AI14" s="221"/>
      <c r="AJ14" s="69">
        <f t="shared" si="30"/>
        <v>0</v>
      </c>
      <c r="AK14" s="221"/>
      <c r="AL14" s="69">
        <f t="shared" si="31"/>
        <v>0</v>
      </c>
      <c r="AM14" s="221"/>
      <c r="AN14" s="69">
        <f t="shared" si="32"/>
        <v>0</v>
      </c>
      <c r="AO14" s="221"/>
      <c r="AP14" s="69">
        <f t="shared" si="33"/>
        <v>0</v>
      </c>
      <c r="AQ14" s="221"/>
      <c r="AR14" s="69">
        <f t="shared" si="34"/>
        <v>0</v>
      </c>
      <c r="AS14" s="221"/>
      <c r="AT14" s="69">
        <f t="shared" si="35"/>
        <v>0</v>
      </c>
      <c r="AU14" s="221"/>
      <c r="AV14" s="69">
        <f t="shared" si="36"/>
        <v>0</v>
      </c>
      <c r="AW14" s="221"/>
      <c r="AX14" s="69">
        <f t="shared" si="37"/>
        <v>0</v>
      </c>
      <c r="AY14" s="221"/>
      <c r="AZ14" s="69">
        <f t="shared" si="38"/>
        <v>0</v>
      </c>
      <c r="BA14" s="221"/>
      <c r="BB14" s="69">
        <f t="shared" si="39"/>
        <v>0</v>
      </c>
      <c r="BC14" s="221"/>
      <c r="BD14" s="69">
        <f t="shared" si="40"/>
        <v>0</v>
      </c>
      <c r="BE14" s="221"/>
      <c r="BF14" s="69">
        <f t="shared" si="41"/>
        <v>0</v>
      </c>
      <c r="BG14" s="221"/>
      <c r="BH14" s="105">
        <f t="shared" si="42"/>
        <v>0</v>
      </c>
      <c r="BI14" s="72"/>
    </row>
    <row r="15" spans="1:66" x14ac:dyDescent="0.2">
      <c r="A15" s="225"/>
      <c r="B15" s="230"/>
      <c r="C15" s="227"/>
      <c r="D15" s="228"/>
      <c r="E15" s="231"/>
      <c r="F15" s="70">
        <f t="shared" si="0"/>
        <v>0</v>
      </c>
      <c r="G15" s="223"/>
      <c r="H15" s="110">
        <f t="shared" si="15"/>
        <v>0</v>
      </c>
      <c r="I15" s="73">
        <f t="shared" si="16"/>
        <v>0</v>
      </c>
      <c r="J15" s="69">
        <f t="shared" si="17"/>
        <v>0</v>
      </c>
      <c r="K15" s="221"/>
      <c r="L15" s="69">
        <f t="shared" si="18"/>
        <v>0</v>
      </c>
      <c r="M15" s="221"/>
      <c r="N15" s="69">
        <f t="shared" si="19"/>
        <v>0</v>
      </c>
      <c r="O15" s="221"/>
      <c r="P15" s="69">
        <f t="shared" si="20"/>
        <v>0</v>
      </c>
      <c r="Q15" s="221"/>
      <c r="R15" s="69">
        <f t="shared" si="21"/>
        <v>0</v>
      </c>
      <c r="S15" s="221"/>
      <c r="T15" s="69">
        <f t="shared" si="22"/>
        <v>0</v>
      </c>
      <c r="U15" s="221"/>
      <c r="V15" s="69">
        <f t="shared" si="23"/>
        <v>0</v>
      </c>
      <c r="W15" s="221"/>
      <c r="X15" s="69">
        <f t="shared" si="24"/>
        <v>0</v>
      </c>
      <c r="Y15" s="221"/>
      <c r="Z15" s="69">
        <f t="shared" si="25"/>
        <v>0</v>
      </c>
      <c r="AA15" s="221"/>
      <c r="AB15" s="69">
        <f t="shared" si="26"/>
        <v>0</v>
      </c>
      <c r="AC15" s="221"/>
      <c r="AD15" s="69">
        <f t="shared" si="27"/>
        <v>0</v>
      </c>
      <c r="AE15" s="221"/>
      <c r="AF15" s="69">
        <f t="shared" si="28"/>
        <v>0</v>
      </c>
      <c r="AG15" s="221"/>
      <c r="AH15" s="69">
        <f t="shared" si="29"/>
        <v>0</v>
      </c>
      <c r="AI15" s="221"/>
      <c r="AJ15" s="69">
        <f t="shared" si="30"/>
        <v>0</v>
      </c>
      <c r="AK15" s="221"/>
      <c r="AL15" s="69">
        <f t="shared" si="31"/>
        <v>0</v>
      </c>
      <c r="AM15" s="221"/>
      <c r="AN15" s="69">
        <f t="shared" si="32"/>
        <v>0</v>
      </c>
      <c r="AO15" s="221"/>
      <c r="AP15" s="69">
        <f t="shared" si="33"/>
        <v>0</v>
      </c>
      <c r="AQ15" s="221"/>
      <c r="AR15" s="69">
        <f t="shared" si="34"/>
        <v>0</v>
      </c>
      <c r="AS15" s="221"/>
      <c r="AT15" s="69">
        <f t="shared" si="35"/>
        <v>0</v>
      </c>
      <c r="AU15" s="221"/>
      <c r="AV15" s="69">
        <f t="shared" si="36"/>
        <v>0</v>
      </c>
      <c r="AW15" s="221"/>
      <c r="AX15" s="69">
        <f t="shared" si="37"/>
        <v>0</v>
      </c>
      <c r="AY15" s="221"/>
      <c r="AZ15" s="69">
        <f t="shared" si="38"/>
        <v>0</v>
      </c>
      <c r="BA15" s="221"/>
      <c r="BB15" s="69">
        <f t="shared" si="39"/>
        <v>0</v>
      </c>
      <c r="BC15" s="221"/>
      <c r="BD15" s="69">
        <f t="shared" si="40"/>
        <v>0</v>
      </c>
      <c r="BE15" s="221"/>
      <c r="BF15" s="69">
        <f t="shared" si="41"/>
        <v>0</v>
      </c>
      <c r="BG15" s="221"/>
      <c r="BH15" s="105">
        <f t="shared" si="42"/>
        <v>0</v>
      </c>
      <c r="BI15" s="72"/>
    </row>
    <row r="16" spans="1:66" x14ac:dyDescent="0.2">
      <c r="A16" s="232"/>
      <c r="B16" s="225"/>
      <c r="C16" s="227"/>
      <c r="D16" s="228"/>
      <c r="E16" s="231"/>
      <c r="F16" s="70">
        <f t="shared" si="0"/>
        <v>0</v>
      </c>
      <c r="G16" s="223"/>
      <c r="H16" s="110">
        <f t="shared" ref="H16:H29" si="43">+F16*G16</f>
        <v>0</v>
      </c>
      <c r="I16" s="73">
        <f t="shared" ref="I16:I29" si="44">+F16+H16</f>
        <v>0</v>
      </c>
      <c r="J16" s="69">
        <f t="shared" ref="J16:J29" si="45">$I16*K16</f>
        <v>0</v>
      </c>
      <c r="K16" s="221"/>
      <c r="L16" s="69">
        <f t="shared" ref="L16:L29" si="46">$I16*M16</f>
        <v>0</v>
      </c>
      <c r="M16" s="221"/>
      <c r="N16" s="69">
        <f t="shared" ref="N16:N29" si="47">$I16*O16</f>
        <v>0</v>
      </c>
      <c r="O16" s="221"/>
      <c r="P16" s="69">
        <f t="shared" ref="P16:P29" si="48">$I16*Q16</f>
        <v>0</v>
      </c>
      <c r="Q16" s="221"/>
      <c r="R16" s="69">
        <f t="shared" ref="R16:R29" si="49">$I16*S16</f>
        <v>0</v>
      </c>
      <c r="S16" s="221"/>
      <c r="T16" s="69">
        <f t="shared" ref="T16:T29" si="50">$I16*U16</f>
        <v>0</v>
      </c>
      <c r="U16" s="221"/>
      <c r="V16" s="69">
        <f t="shared" ref="V16:V29" si="51">$I16*W16</f>
        <v>0</v>
      </c>
      <c r="W16" s="221"/>
      <c r="X16" s="69">
        <f t="shared" ref="X16:X29" si="52">$I16*Y16</f>
        <v>0</v>
      </c>
      <c r="Y16" s="221"/>
      <c r="Z16" s="69">
        <f t="shared" ref="Z16:Z29" si="53">$I16*AA16</f>
        <v>0</v>
      </c>
      <c r="AA16" s="221"/>
      <c r="AB16" s="69">
        <f t="shared" ref="AB16:AB29" si="54">$I16*AC16</f>
        <v>0</v>
      </c>
      <c r="AC16" s="221"/>
      <c r="AD16" s="69">
        <f t="shared" ref="AD16:AD29" si="55">$I16*AE16</f>
        <v>0</v>
      </c>
      <c r="AE16" s="221"/>
      <c r="AF16" s="69">
        <f t="shared" ref="AF16:AF29" si="56">$I16*AG16</f>
        <v>0</v>
      </c>
      <c r="AG16" s="221"/>
      <c r="AH16" s="69">
        <f t="shared" ref="AH16:AH29" si="57">$I16*AI16</f>
        <v>0</v>
      </c>
      <c r="AI16" s="221"/>
      <c r="AJ16" s="69">
        <f t="shared" ref="AJ16:AJ29" si="58">$I16*AK16</f>
        <v>0</v>
      </c>
      <c r="AK16" s="221"/>
      <c r="AL16" s="69">
        <f t="shared" ref="AL16:AL29" si="59">$I16*AM16</f>
        <v>0</v>
      </c>
      <c r="AM16" s="221"/>
      <c r="AN16" s="69">
        <f t="shared" ref="AN16:AN29" si="60">$I16*AO16</f>
        <v>0</v>
      </c>
      <c r="AO16" s="221"/>
      <c r="AP16" s="69">
        <f t="shared" ref="AP16:AP29" si="61">$I16*AQ16</f>
        <v>0</v>
      </c>
      <c r="AQ16" s="221"/>
      <c r="AR16" s="69">
        <f t="shared" ref="AR16:AR29" si="62">$I16*AS16</f>
        <v>0</v>
      </c>
      <c r="AS16" s="221"/>
      <c r="AT16" s="69">
        <f t="shared" ref="AT16:AT29" si="63">$I16*AU16</f>
        <v>0</v>
      </c>
      <c r="AU16" s="221"/>
      <c r="AV16" s="69">
        <f t="shared" ref="AV16:AV29" si="64">$I16*AW16</f>
        <v>0</v>
      </c>
      <c r="AW16" s="221"/>
      <c r="AX16" s="69">
        <f t="shared" si="37"/>
        <v>0</v>
      </c>
      <c r="AY16" s="221"/>
      <c r="AZ16" s="69">
        <f t="shared" si="38"/>
        <v>0</v>
      </c>
      <c r="BA16" s="221"/>
      <c r="BB16" s="69">
        <f t="shared" si="39"/>
        <v>0</v>
      </c>
      <c r="BC16" s="221"/>
      <c r="BD16" s="69">
        <f t="shared" si="40"/>
        <v>0</v>
      </c>
      <c r="BE16" s="221"/>
      <c r="BF16" s="69">
        <f t="shared" si="41"/>
        <v>0</v>
      </c>
      <c r="BG16" s="221"/>
      <c r="BH16" s="105">
        <f t="shared" si="42"/>
        <v>0</v>
      </c>
      <c r="BI16" s="72"/>
    </row>
    <row r="17" spans="1:61" x14ac:dyDescent="0.2">
      <c r="A17" s="232"/>
      <c r="B17" s="225"/>
      <c r="C17" s="227"/>
      <c r="D17" s="228"/>
      <c r="E17" s="231"/>
      <c r="F17" s="70">
        <f t="shared" si="0"/>
        <v>0</v>
      </c>
      <c r="G17" s="223"/>
      <c r="H17" s="110">
        <f t="shared" si="43"/>
        <v>0</v>
      </c>
      <c r="I17" s="73">
        <f t="shared" si="44"/>
        <v>0</v>
      </c>
      <c r="J17" s="69">
        <f t="shared" si="45"/>
        <v>0</v>
      </c>
      <c r="K17" s="221"/>
      <c r="L17" s="69">
        <f t="shared" si="46"/>
        <v>0</v>
      </c>
      <c r="M17" s="221"/>
      <c r="N17" s="69">
        <f t="shared" si="47"/>
        <v>0</v>
      </c>
      <c r="O17" s="221"/>
      <c r="P17" s="69">
        <f t="shared" si="48"/>
        <v>0</v>
      </c>
      <c r="Q17" s="221"/>
      <c r="R17" s="69">
        <f t="shared" si="49"/>
        <v>0</v>
      </c>
      <c r="S17" s="221"/>
      <c r="T17" s="69">
        <f t="shared" si="50"/>
        <v>0</v>
      </c>
      <c r="U17" s="221"/>
      <c r="V17" s="69">
        <f t="shared" si="51"/>
        <v>0</v>
      </c>
      <c r="W17" s="221"/>
      <c r="X17" s="69">
        <f t="shared" si="52"/>
        <v>0</v>
      </c>
      <c r="Y17" s="221"/>
      <c r="Z17" s="69">
        <f t="shared" si="53"/>
        <v>0</v>
      </c>
      <c r="AA17" s="221"/>
      <c r="AB17" s="69">
        <f t="shared" si="54"/>
        <v>0</v>
      </c>
      <c r="AC17" s="221"/>
      <c r="AD17" s="69">
        <f t="shared" si="55"/>
        <v>0</v>
      </c>
      <c r="AE17" s="221"/>
      <c r="AF17" s="69">
        <f t="shared" si="56"/>
        <v>0</v>
      </c>
      <c r="AG17" s="221"/>
      <c r="AH17" s="69">
        <f t="shared" si="57"/>
        <v>0</v>
      </c>
      <c r="AI17" s="221"/>
      <c r="AJ17" s="69">
        <f t="shared" si="58"/>
        <v>0</v>
      </c>
      <c r="AK17" s="221"/>
      <c r="AL17" s="69">
        <f t="shared" si="59"/>
        <v>0</v>
      </c>
      <c r="AM17" s="221"/>
      <c r="AN17" s="69">
        <f t="shared" si="60"/>
        <v>0</v>
      </c>
      <c r="AO17" s="221"/>
      <c r="AP17" s="69">
        <f t="shared" si="61"/>
        <v>0</v>
      </c>
      <c r="AQ17" s="221"/>
      <c r="AR17" s="69">
        <f t="shared" si="62"/>
        <v>0</v>
      </c>
      <c r="AS17" s="221"/>
      <c r="AT17" s="69">
        <f t="shared" si="63"/>
        <v>0</v>
      </c>
      <c r="AU17" s="221"/>
      <c r="AV17" s="69">
        <f t="shared" si="64"/>
        <v>0</v>
      </c>
      <c r="AW17" s="221"/>
      <c r="AX17" s="69">
        <f t="shared" si="37"/>
        <v>0</v>
      </c>
      <c r="AY17" s="221"/>
      <c r="AZ17" s="69">
        <f t="shared" si="38"/>
        <v>0</v>
      </c>
      <c r="BA17" s="221"/>
      <c r="BB17" s="69">
        <f t="shared" si="39"/>
        <v>0</v>
      </c>
      <c r="BC17" s="221"/>
      <c r="BD17" s="69">
        <f t="shared" si="40"/>
        <v>0</v>
      </c>
      <c r="BE17" s="221"/>
      <c r="BF17" s="69">
        <f t="shared" si="41"/>
        <v>0</v>
      </c>
      <c r="BG17" s="221"/>
      <c r="BH17" s="105">
        <f t="shared" si="42"/>
        <v>0</v>
      </c>
      <c r="BI17" s="72"/>
    </row>
    <row r="18" spans="1:61" x14ac:dyDescent="0.2">
      <c r="A18" s="232"/>
      <c r="B18" s="225"/>
      <c r="C18" s="227"/>
      <c r="D18" s="228"/>
      <c r="E18" s="231"/>
      <c r="F18" s="70">
        <f t="shared" si="0"/>
        <v>0</v>
      </c>
      <c r="G18" s="223"/>
      <c r="H18" s="110">
        <f t="shared" si="43"/>
        <v>0</v>
      </c>
      <c r="I18" s="73">
        <f t="shared" si="44"/>
        <v>0</v>
      </c>
      <c r="J18" s="69">
        <f t="shared" si="45"/>
        <v>0</v>
      </c>
      <c r="K18" s="221"/>
      <c r="L18" s="69">
        <f t="shared" si="46"/>
        <v>0</v>
      </c>
      <c r="M18" s="221"/>
      <c r="N18" s="69">
        <f t="shared" si="47"/>
        <v>0</v>
      </c>
      <c r="O18" s="221"/>
      <c r="P18" s="69">
        <f t="shared" si="48"/>
        <v>0</v>
      </c>
      <c r="Q18" s="221"/>
      <c r="R18" s="69">
        <f t="shared" si="49"/>
        <v>0</v>
      </c>
      <c r="S18" s="221"/>
      <c r="T18" s="69">
        <f t="shared" si="50"/>
        <v>0</v>
      </c>
      <c r="U18" s="221"/>
      <c r="V18" s="69">
        <f t="shared" si="51"/>
        <v>0</v>
      </c>
      <c r="W18" s="221"/>
      <c r="X18" s="69">
        <f t="shared" si="52"/>
        <v>0</v>
      </c>
      <c r="Y18" s="221"/>
      <c r="Z18" s="69">
        <f t="shared" si="53"/>
        <v>0</v>
      </c>
      <c r="AA18" s="221"/>
      <c r="AB18" s="69">
        <f t="shared" si="54"/>
        <v>0</v>
      </c>
      <c r="AC18" s="221"/>
      <c r="AD18" s="69">
        <f t="shared" si="55"/>
        <v>0</v>
      </c>
      <c r="AE18" s="221"/>
      <c r="AF18" s="69">
        <f t="shared" si="56"/>
        <v>0</v>
      </c>
      <c r="AG18" s="221"/>
      <c r="AH18" s="69">
        <f t="shared" si="57"/>
        <v>0</v>
      </c>
      <c r="AI18" s="221"/>
      <c r="AJ18" s="69">
        <f t="shared" si="58"/>
        <v>0</v>
      </c>
      <c r="AK18" s="221"/>
      <c r="AL18" s="69">
        <f t="shared" si="59"/>
        <v>0</v>
      </c>
      <c r="AM18" s="221"/>
      <c r="AN18" s="69">
        <f t="shared" si="60"/>
        <v>0</v>
      </c>
      <c r="AO18" s="221"/>
      <c r="AP18" s="69">
        <f t="shared" si="61"/>
        <v>0</v>
      </c>
      <c r="AQ18" s="221"/>
      <c r="AR18" s="69">
        <f t="shared" si="62"/>
        <v>0</v>
      </c>
      <c r="AS18" s="221"/>
      <c r="AT18" s="69">
        <f t="shared" si="63"/>
        <v>0</v>
      </c>
      <c r="AU18" s="221"/>
      <c r="AV18" s="69">
        <f t="shared" si="64"/>
        <v>0</v>
      </c>
      <c r="AW18" s="221"/>
      <c r="AX18" s="69">
        <f t="shared" si="37"/>
        <v>0</v>
      </c>
      <c r="AY18" s="221"/>
      <c r="AZ18" s="69">
        <f t="shared" si="38"/>
        <v>0</v>
      </c>
      <c r="BA18" s="221"/>
      <c r="BB18" s="69">
        <f t="shared" si="39"/>
        <v>0</v>
      </c>
      <c r="BC18" s="221"/>
      <c r="BD18" s="69">
        <f t="shared" si="40"/>
        <v>0</v>
      </c>
      <c r="BE18" s="221"/>
      <c r="BF18" s="69">
        <f t="shared" si="41"/>
        <v>0</v>
      </c>
      <c r="BG18" s="221"/>
      <c r="BH18" s="105">
        <f t="shared" si="42"/>
        <v>0</v>
      </c>
      <c r="BI18" s="72"/>
    </row>
    <row r="19" spans="1:61" x14ac:dyDescent="0.2">
      <c r="A19" s="232"/>
      <c r="B19" s="225"/>
      <c r="C19" s="227"/>
      <c r="D19" s="228"/>
      <c r="E19" s="231"/>
      <c r="F19" s="70">
        <f t="shared" si="0"/>
        <v>0</v>
      </c>
      <c r="G19" s="223"/>
      <c r="H19" s="110">
        <f t="shared" si="43"/>
        <v>0</v>
      </c>
      <c r="I19" s="73">
        <f t="shared" si="44"/>
        <v>0</v>
      </c>
      <c r="J19" s="69">
        <f t="shared" si="45"/>
        <v>0</v>
      </c>
      <c r="K19" s="221"/>
      <c r="L19" s="69">
        <f t="shared" si="46"/>
        <v>0</v>
      </c>
      <c r="M19" s="221"/>
      <c r="N19" s="69">
        <f t="shared" si="47"/>
        <v>0</v>
      </c>
      <c r="O19" s="221"/>
      <c r="P19" s="69">
        <f t="shared" si="48"/>
        <v>0</v>
      </c>
      <c r="Q19" s="221"/>
      <c r="R19" s="69">
        <f t="shared" si="49"/>
        <v>0</v>
      </c>
      <c r="S19" s="221"/>
      <c r="T19" s="69">
        <f t="shared" si="50"/>
        <v>0</v>
      </c>
      <c r="U19" s="221"/>
      <c r="V19" s="69">
        <f t="shared" si="51"/>
        <v>0</v>
      </c>
      <c r="W19" s="221"/>
      <c r="X19" s="69">
        <f t="shared" si="52"/>
        <v>0</v>
      </c>
      <c r="Y19" s="221"/>
      <c r="Z19" s="69">
        <f t="shared" si="53"/>
        <v>0</v>
      </c>
      <c r="AA19" s="221"/>
      <c r="AB19" s="69">
        <f t="shared" si="54"/>
        <v>0</v>
      </c>
      <c r="AC19" s="221"/>
      <c r="AD19" s="69">
        <f t="shared" si="55"/>
        <v>0</v>
      </c>
      <c r="AE19" s="221"/>
      <c r="AF19" s="69">
        <f t="shared" si="56"/>
        <v>0</v>
      </c>
      <c r="AG19" s="221"/>
      <c r="AH19" s="69">
        <f t="shared" si="57"/>
        <v>0</v>
      </c>
      <c r="AI19" s="221"/>
      <c r="AJ19" s="69">
        <f t="shared" si="58"/>
        <v>0</v>
      </c>
      <c r="AK19" s="221"/>
      <c r="AL19" s="69">
        <f t="shared" si="59"/>
        <v>0</v>
      </c>
      <c r="AM19" s="221"/>
      <c r="AN19" s="69">
        <f t="shared" si="60"/>
        <v>0</v>
      </c>
      <c r="AO19" s="221"/>
      <c r="AP19" s="69">
        <f t="shared" si="61"/>
        <v>0</v>
      </c>
      <c r="AQ19" s="221"/>
      <c r="AR19" s="69">
        <f t="shared" si="62"/>
        <v>0</v>
      </c>
      <c r="AS19" s="221"/>
      <c r="AT19" s="69">
        <f t="shared" si="63"/>
        <v>0</v>
      </c>
      <c r="AU19" s="221"/>
      <c r="AV19" s="69">
        <f t="shared" si="64"/>
        <v>0</v>
      </c>
      <c r="AW19" s="221"/>
      <c r="AX19" s="69">
        <f t="shared" si="37"/>
        <v>0</v>
      </c>
      <c r="AY19" s="221"/>
      <c r="AZ19" s="69">
        <f t="shared" si="38"/>
        <v>0</v>
      </c>
      <c r="BA19" s="221"/>
      <c r="BB19" s="69">
        <f t="shared" si="39"/>
        <v>0</v>
      </c>
      <c r="BC19" s="221"/>
      <c r="BD19" s="69">
        <f t="shared" si="40"/>
        <v>0</v>
      </c>
      <c r="BE19" s="221"/>
      <c r="BF19" s="69">
        <f t="shared" si="41"/>
        <v>0</v>
      </c>
      <c r="BG19" s="221"/>
      <c r="BH19" s="105">
        <f t="shared" si="42"/>
        <v>0</v>
      </c>
      <c r="BI19" s="72"/>
    </row>
    <row r="20" spans="1:61" x14ac:dyDescent="0.2">
      <c r="A20" s="232"/>
      <c r="B20" s="225"/>
      <c r="C20" s="227"/>
      <c r="D20" s="228"/>
      <c r="E20" s="231"/>
      <c r="F20" s="70">
        <f t="shared" si="0"/>
        <v>0</v>
      </c>
      <c r="G20" s="223"/>
      <c r="H20" s="110">
        <f t="shared" si="43"/>
        <v>0</v>
      </c>
      <c r="I20" s="73">
        <f t="shared" si="44"/>
        <v>0</v>
      </c>
      <c r="J20" s="69">
        <f t="shared" si="45"/>
        <v>0</v>
      </c>
      <c r="K20" s="221"/>
      <c r="L20" s="69">
        <f t="shared" si="46"/>
        <v>0</v>
      </c>
      <c r="M20" s="221"/>
      <c r="N20" s="69">
        <f t="shared" si="47"/>
        <v>0</v>
      </c>
      <c r="O20" s="221"/>
      <c r="P20" s="69">
        <f t="shared" si="48"/>
        <v>0</v>
      </c>
      <c r="Q20" s="221"/>
      <c r="R20" s="69">
        <f t="shared" si="49"/>
        <v>0</v>
      </c>
      <c r="S20" s="221"/>
      <c r="T20" s="69">
        <f t="shared" si="50"/>
        <v>0</v>
      </c>
      <c r="U20" s="221"/>
      <c r="V20" s="69">
        <f t="shared" si="51"/>
        <v>0</v>
      </c>
      <c r="W20" s="221"/>
      <c r="X20" s="69">
        <f t="shared" si="52"/>
        <v>0</v>
      </c>
      <c r="Y20" s="221"/>
      <c r="Z20" s="69">
        <f t="shared" si="53"/>
        <v>0</v>
      </c>
      <c r="AA20" s="221"/>
      <c r="AB20" s="69">
        <f t="shared" si="54"/>
        <v>0</v>
      </c>
      <c r="AC20" s="221"/>
      <c r="AD20" s="69">
        <f t="shared" si="55"/>
        <v>0</v>
      </c>
      <c r="AE20" s="221"/>
      <c r="AF20" s="69">
        <f t="shared" si="56"/>
        <v>0</v>
      </c>
      <c r="AG20" s="221"/>
      <c r="AH20" s="69">
        <f t="shared" si="57"/>
        <v>0</v>
      </c>
      <c r="AI20" s="221"/>
      <c r="AJ20" s="69">
        <f t="shared" si="58"/>
        <v>0</v>
      </c>
      <c r="AK20" s="221"/>
      <c r="AL20" s="69">
        <f t="shared" si="59"/>
        <v>0</v>
      </c>
      <c r="AM20" s="221"/>
      <c r="AN20" s="69">
        <f t="shared" si="60"/>
        <v>0</v>
      </c>
      <c r="AO20" s="221"/>
      <c r="AP20" s="69">
        <f t="shared" si="61"/>
        <v>0</v>
      </c>
      <c r="AQ20" s="221"/>
      <c r="AR20" s="69">
        <f t="shared" si="62"/>
        <v>0</v>
      </c>
      <c r="AS20" s="221"/>
      <c r="AT20" s="69">
        <f t="shared" si="63"/>
        <v>0</v>
      </c>
      <c r="AU20" s="221"/>
      <c r="AV20" s="69">
        <f t="shared" si="64"/>
        <v>0</v>
      </c>
      <c r="AW20" s="221"/>
      <c r="AX20" s="69">
        <f t="shared" si="37"/>
        <v>0</v>
      </c>
      <c r="AY20" s="221"/>
      <c r="AZ20" s="69">
        <f t="shared" si="38"/>
        <v>0</v>
      </c>
      <c r="BA20" s="221"/>
      <c r="BB20" s="69">
        <f t="shared" si="39"/>
        <v>0</v>
      </c>
      <c r="BC20" s="221"/>
      <c r="BD20" s="69">
        <f t="shared" si="40"/>
        <v>0</v>
      </c>
      <c r="BE20" s="221"/>
      <c r="BF20" s="69">
        <f t="shared" si="41"/>
        <v>0</v>
      </c>
      <c r="BG20" s="221"/>
      <c r="BH20" s="105">
        <f t="shared" si="42"/>
        <v>0</v>
      </c>
      <c r="BI20" s="72"/>
    </row>
    <row r="21" spans="1:61" x14ac:dyDescent="0.2">
      <c r="A21" s="232"/>
      <c r="B21" s="225"/>
      <c r="C21" s="227"/>
      <c r="D21" s="228"/>
      <c r="E21" s="231"/>
      <c r="F21" s="70">
        <f t="shared" si="0"/>
        <v>0</v>
      </c>
      <c r="G21" s="223"/>
      <c r="H21" s="110">
        <f t="shared" si="43"/>
        <v>0</v>
      </c>
      <c r="I21" s="73">
        <f t="shared" si="44"/>
        <v>0</v>
      </c>
      <c r="J21" s="69">
        <f t="shared" si="45"/>
        <v>0</v>
      </c>
      <c r="K21" s="221"/>
      <c r="L21" s="69">
        <f t="shared" si="46"/>
        <v>0</v>
      </c>
      <c r="M21" s="221"/>
      <c r="N21" s="69">
        <f t="shared" si="47"/>
        <v>0</v>
      </c>
      <c r="O21" s="221"/>
      <c r="P21" s="69">
        <f t="shared" si="48"/>
        <v>0</v>
      </c>
      <c r="Q21" s="221"/>
      <c r="R21" s="69">
        <f t="shared" si="49"/>
        <v>0</v>
      </c>
      <c r="S21" s="221"/>
      <c r="T21" s="69">
        <f t="shared" si="50"/>
        <v>0</v>
      </c>
      <c r="U21" s="221"/>
      <c r="V21" s="69">
        <f t="shared" si="51"/>
        <v>0</v>
      </c>
      <c r="W21" s="221"/>
      <c r="X21" s="69">
        <f t="shared" si="52"/>
        <v>0</v>
      </c>
      <c r="Y21" s="221"/>
      <c r="Z21" s="69">
        <f t="shared" si="53"/>
        <v>0</v>
      </c>
      <c r="AA21" s="221"/>
      <c r="AB21" s="69">
        <f t="shared" si="54"/>
        <v>0</v>
      </c>
      <c r="AC21" s="221"/>
      <c r="AD21" s="69">
        <f t="shared" si="55"/>
        <v>0</v>
      </c>
      <c r="AE21" s="221"/>
      <c r="AF21" s="69">
        <f t="shared" si="56"/>
        <v>0</v>
      </c>
      <c r="AG21" s="221"/>
      <c r="AH21" s="69">
        <f t="shared" si="57"/>
        <v>0</v>
      </c>
      <c r="AI21" s="221"/>
      <c r="AJ21" s="69">
        <f t="shared" si="58"/>
        <v>0</v>
      </c>
      <c r="AK21" s="221"/>
      <c r="AL21" s="69">
        <f t="shared" si="59"/>
        <v>0</v>
      </c>
      <c r="AM21" s="221"/>
      <c r="AN21" s="69">
        <f t="shared" si="60"/>
        <v>0</v>
      </c>
      <c r="AO21" s="221"/>
      <c r="AP21" s="69">
        <f t="shared" si="61"/>
        <v>0</v>
      </c>
      <c r="AQ21" s="221"/>
      <c r="AR21" s="69">
        <f t="shared" si="62"/>
        <v>0</v>
      </c>
      <c r="AS21" s="221"/>
      <c r="AT21" s="69">
        <f t="shared" si="63"/>
        <v>0</v>
      </c>
      <c r="AU21" s="221"/>
      <c r="AV21" s="69">
        <f t="shared" si="64"/>
        <v>0</v>
      </c>
      <c r="AW21" s="221"/>
      <c r="AX21" s="69">
        <f t="shared" si="37"/>
        <v>0</v>
      </c>
      <c r="AY21" s="221"/>
      <c r="AZ21" s="69">
        <f t="shared" si="38"/>
        <v>0</v>
      </c>
      <c r="BA21" s="221"/>
      <c r="BB21" s="69">
        <f t="shared" si="39"/>
        <v>0</v>
      </c>
      <c r="BC21" s="221"/>
      <c r="BD21" s="69">
        <f t="shared" si="40"/>
        <v>0</v>
      </c>
      <c r="BE21" s="221"/>
      <c r="BF21" s="69">
        <f t="shared" si="41"/>
        <v>0</v>
      </c>
      <c r="BG21" s="221"/>
      <c r="BH21" s="105">
        <f t="shared" si="42"/>
        <v>0</v>
      </c>
      <c r="BI21" s="72"/>
    </row>
    <row r="22" spans="1:61" x14ac:dyDescent="0.2">
      <c r="A22" s="232"/>
      <c r="B22" s="225"/>
      <c r="C22" s="227"/>
      <c r="D22" s="228"/>
      <c r="E22" s="231"/>
      <c r="F22" s="70">
        <f t="shared" si="0"/>
        <v>0</v>
      </c>
      <c r="G22" s="223"/>
      <c r="H22" s="110">
        <f t="shared" si="43"/>
        <v>0</v>
      </c>
      <c r="I22" s="73">
        <f t="shared" si="44"/>
        <v>0</v>
      </c>
      <c r="J22" s="69">
        <f t="shared" si="45"/>
        <v>0</v>
      </c>
      <c r="K22" s="221"/>
      <c r="L22" s="69">
        <f t="shared" si="46"/>
        <v>0</v>
      </c>
      <c r="M22" s="221"/>
      <c r="N22" s="69">
        <f t="shared" si="47"/>
        <v>0</v>
      </c>
      <c r="O22" s="221"/>
      <c r="P22" s="69">
        <f t="shared" si="48"/>
        <v>0</v>
      </c>
      <c r="Q22" s="221"/>
      <c r="R22" s="69">
        <f t="shared" si="49"/>
        <v>0</v>
      </c>
      <c r="S22" s="221"/>
      <c r="T22" s="69">
        <f t="shared" si="50"/>
        <v>0</v>
      </c>
      <c r="U22" s="221"/>
      <c r="V22" s="69">
        <f t="shared" si="51"/>
        <v>0</v>
      </c>
      <c r="W22" s="221"/>
      <c r="X22" s="69">
        <f t="shared" si="52"/>
        <v>0</v>
      </c>
      <c r="Y22" s="221"/>
      <c r="Z22" s="69">
        <f t="shared" si="53"/>
        <v>0</v>
      </c>
      <c r="AA22" s="221"/>
      <c r="AB22" s="69">
        <f t="shared" si="54"/>
        <v>0</v>
      </c>
      <c r="AC22" s="221"/>
      <c r="AD22" s="69">
        <f t="shared" si="55"/>
        <v>0</v>
      </c>
      <c r="AE22" s="221"/>
      <c r="AF22" s="69">
        <f t="shared" si="56"/>
        <v>0</v>
      </c>
      <c r="AG22" s="221"/>
      <c r="AH22" s="69">
        <f t="shared" si="57"/>
        <v>0</v>
      </c>
      <c r="AI22" s="221"/>
      <c r="AJ22" s="69">
        <f t="shared" si="58"/>
        <v>0</v>
      </c>
      <c r="AK22" s="221"/>
      <c r="AL22" s="69">
        <f t="shared" si="59"/>
        <v>0</v>
      </c>
      <c r="AM22" s="221"/>
      <c r="AN22" s="69">
        <f t="shared" si="60"/>
        <v>0</v>
      </c>
      <c r="AO22" s="221"/>
      <c r="AP22" s="69">
        <f t="shared" si="61"/>
        <v>0</v>
      </c>
      <c r="AQ22" s="221"/>
      <c r="AR22" s="69">
        <f t="shared" si="62"/>
        <v>0</v>
      </c>
      <c r="AS22" s="221"/>
      <c r="AT22" s="69">
        <f t="shared" si="63"/>
        <v>0</v>
      </c>
      <c r="AU22" s="221"/>
      <c r="AV22" s="69">
        <f t="shared" si="64"/>
        <v>0</v>
      </c>
      <c r="AW22" s="221"/>
      <c r="AX22" s="69">
        <f t="shared" si="37"/>
        <v>0</v>
      </c>
      <c r="AY22" s="221"/>
      <c r="AZ22" s="69">
        <f t="shared" si="38"/>
        <v>0</v>
      </c>
      <c r="BA22" s="221"/>
      <c r="BB22" s="69">
        <f t="shared" si="39"/>
        <v>0</v>
      </c>
      <c r="BC22" s="221"/>
      <c r="BD22" s="69">
        <f t="shared" si="40"/>
        <v>0</v>
      </c>
      <c r="BE22" s="221"/>
      <c r="BF22" s="69">
        <f t="shared" si="41"/>
        <v>0</v>
      </c>
      <c r="BG22" s="221"/>
      <c r="BH22" s="105">
        <f t="shared" si="42"/>
        <v>0</v>
      </c>
      <c r="BI22" s="72"/>
    </row>
    <row r="23" spans="1:61" x14ac:dyDescent="0.2">
      <c r="A23" s="232"/>
      <c r="B23" s="225"/>
      <c r="C23" s="227"/>
      <c r="D23" s="228"/>
      <c r="E23" s="231"/>
      <c r="F23" s="70">
        <f t="shared" si="0"/>
        <v>0</v>
      </c>
      <c r="G23" s="223"/>
      <c r="H23" s="110">
        <f t="shared" si="43"/>
        <v>0</v>
      </c>
      <c r="I23" s="73">
        <f t="shared" si="44"/>
        <v>0</v>
      </c>
      <c r="J23" s="69">
        <f t="shared" si="45"/>
        <v>0</v>
      </c>
      <c r="K23" s="221"/>
      <c r="L23" s="69">
        <f t="shared" si="46"/>
        <v>0</v>
      </c>
      <c r="M23" s="221"/>
      <c r="N23" s="69">
        <f t="shared" si="47"/>
        <v>0</v>
      </c>
      <c r="O23" s="221"/>
      <c r="P23" s="69">
        <f t="shared" si="48"/>
        <v>0</v>
      </c>
      <c r="Q23" s="221"/>
      <c r="R23" s="69">
        <f t="shared" si="49"/>
        <v>0</v>
      </c>
      <c r="S23" s="221"/>
      <c r="T23" s="69">
        <f t="shared" si="50"/>
        <v>0</v>
      </c>
      <c r="U23" s="221"/>
      <c r="V23" s="69">
        <f t="shared" si="51"/>
        <v>0</v>
      </c>
      <c r="W23" s="221"/>
      <c r="X23" s="69">
        <f t="shared" si="52"/>
        <v>0</v>
      </c>
      <c r="Y23" s="221"/>
      <c r="Z23" s="69">
        <f t="shared" si="53"/>
        <v>0</v>
      </c>
      <c r="AA23" s="221"/>
      <c r="AB23" s="69">
        <f t="shared" si="54"/>
        <v>0</v>
      </c>
      <c r="AC23" s="221"/>
      <c r="AD23" s="69">
        <f t="shared" si="55"/>
        <v>0</v>
      </c>
      <c r="AE23" s="221"/>
      <c r="AF23" s="69">
        <f t="shared" si="56"/>
        <v>0</v>
      </c>
      <c r="AG23" s="221"/>
      <c r="AH23" s="69">
        <f t="shared" si="57"/>
        <v>0</v>
      </c>
      <c r="AI23" s="221"/>
      <c r="AJ23" s="69">
        <f t="shared" si="58"/>
        <v>0</v>
      </c>
      <c r="AK23" s="221"/>
      <c r="AL23" s="69">
        <f t="shared" si="59"/>
        <v>0</v>
      </c>
      <c r="AM23" s="221"/>
      <c r="AN23" s="69">
        <f t="shared" si="60"/>
        <v>0</v>
      </c>
      <c r="AO23" s="221"/>
      <c r="AP23" s="69">
        <f t="shared" si="61"/>
        <v>0</v>
      </c>
      <c r="AQ23" s="221"/>
      <c r="AR23" s="69">
        <f t="shared" si="62"/>
        <v>0</v>
      </c>
      <c r="AS23" s="221"/>
      <c r="AT23" s="69">
        <f t="shared" si="63"/>
        <v>0</v>
      </c>
      <c r="AU23" s="221"/>
      <c r="AV23" s="69">
        <f t="shared" si="64"/>
        <v>0</v>
      </c>
      <c r="AW23" s="221"/>
      <c r="AX23" s="69">
        <f t="shared" si="37"/>
        <v>0</v>
      </c>
      <c r="AY23" s="221"/>
      <c r="AZ23" s="69">
        <f t="shared" si="38"/>
        <v>0</v>
      </c>
      <c r="BA23" s="221"/>
      <c r="BB23" s="69">
        <f t="shared" si="39"/>
        <v>0</v>
      </c>
      <c r="BC23" s="221"/>
      <c r="BD23" s="69">
        <f t="shared" si="40"/>
        <v>0</v>
      </c>
      <c r="BE23" s="221"/>
      <c r="BF23" s="69">
        <f t="shared" si="41"/>
        <v>0</v>
      </c>
      <c r="BG23" s="221"/>
      <c r="BH23" s="105">
        <f t="shared" si="42"/>
        <v>0</v>
      </c>
      <c r="BI23" s="72"/>
    </row>
    <row r="24" spans="1:61" x14ac:dyDescent="0.2">
      <c r="A24" s="232"/>
      <c r="B24" s="225"/>
      <c r="C24" s="227"/>
      <c r="D24" s="228"/>
      <c r="E24" s="231"/>
      <c r="F24" s="70">
        <f t="shared" si="0"/>
        <v>0</v>
      </c>
      <c r="G24" s="223"/>
      <c r="H24" s="110">
        <f t="shared" si="43"/>
        <v>0</v>
      </c>
      <c r="I24" s="73">
        <f t="shared" si="44"/>
        <v>0</v>
      </c>
      <c r="J24" s="69">
        <f t="shared" si="45"/>
        <v>0</v>
      </c>
      <c r="K24" s="221"/>
      <c r="L24" s="69">
        <f t="shared" si="46"/>
        <v>0</v>
      </c>
      <c r="M24" s="221"/>
      <c r="N24" s="69">
        <f t="shared" si="47"/>
        <v>0</v>
      </c>
      <c r="O24" s="221"/>
      <c r="P24" s="69">
        <f t="shared" si="48"/>
        <v>0</v>
      </c>
      <c r="Q24" s="221"/>
      <c r="R24" s="69">
        <f t="shared" si="49"/>
        <v>0</v>
      </c>
      <c r="S24" s="221"/>
      <c r="T24" s="69">
        <f t="shared" si="50"/>
        <v>0</v>
      </c>
      <c r="U24" s="221"/>
      <c r="V24" s="69">
        <f t="shared" si="51"/>
        <v>0</v>
      </c>
      <c r="W24" s="221"/>
      <c r="X24" s="69">
        <f t="shared" si="52"/>
        <v>0</v>
      </c>
      <c r="Y24" s="221"/>
      <c r="Z24" s="69">
        <f t="shared" si="53"/>
        <v>0</v>
      </c>
      <c r="AA24" s="221"/>
      <c r="AB24" s="69">
        <f t="shared" si="54"/>
        <v>0</v>
      </c>
      <c r="AC24" s="221"/>
      <c r="AD24" s="69">
        <f t="shared" si="55"/>
        <v>0</v>
      </c>
      <c r="AE24" s="221"/>
      <c r="AF24" s="69">
        <f t="shared" si="56"/>
        <v>0</v>
      </c>
      <c r="AG24" s="221"/>
      <c r="AH24" s="69">
        <f t="shared" si="57"/>
        <v>0</v>
      </c>
      <c r="AI24" s="221"/>
      <c r="AJ24" s="69">
        <f t="shared" si="58"/>
        <v>0</v>
      </c>
      <c r="AK24" s="221"/>
      <c r="AL24" s="69">
        <f t="shared" si="59"/>
        <v>0</v>
      </c>
      <c r="AM24" s="221"/>
      <c r="AN24" s="69">
        <f t="shared" si="60"/>
        <v>0</v>
      </c>
      <c r="AO24" s="221"/>
      <c r="AP24" s="69">
        <f t="shared" si="61"/>
        <v>0</v>
      </c>
      <c r="AQ24" s="221"/>
      <c r="AR24" s="69">
        <f t="shared" si="62"/>
        <v>0</v>
      </c>
      <c r="AS24" s="221"/>
      <c r="AT24" s="69">
        <f t="shared" si="63"/>
        <v>0</v>
      </c>
      <c r="AU24" s="221"/>
      <c r="AV24" s="69">
        <f t="shared" si="64"/>
        <v>0</v>
      </c>
      <c r="AW24" s="221"/>
      <c r="AX24" s="69">
        <f t="shared" si="37"/>
        <v>0</v>
      </c>
      <c r="AY24" s="221"/>
      <c r="AZ24" s="69">
        <f t="shared" si="38"/>
        <v>0</v>
      </c>
      <c r="BA24" s="221"/>
      <c r="BB24" s="69">
        <f t="shared" si="39"/>
        <v>0</v>
      </c>
      <c r="BC24" s="221"/>
      <c r="BD24" s="69">
        <f t="shared" si="40"/>
        <v>0</v>
      </c>
      <c r="BE24" s="221"/>
      <c r="BF24" s="69">
        <f t="shared" si="41"/>
        <v>0</v>
      </c>
      <c r="BG24" s="221"/>
      <c r="BH24" s="105">
        <f t="shared" si="42"/>
        <v>0</v>
      </c>
      <c r="BI24" s="72"/>
    </row>
    <row r="25" spans="1:61" x14ac:dyDescent="0.2">
      <c r="A25" s="232"/>
      <c r="B25" s="225"/>
      <c r="C25" s="227"/>
      <c r="D25" s="228"/>
      <c r="E25" s="231"/>
      <c r="F25" s="70">
        <f t="shared" si="0"/>
        <v>0</v>
      </c>
      <c r="G25" s="223"/>
      <c r="H25" s="110">
        <f t="shared" si="43"/>
        <v>0</v>
      </c>
      <c r="I25" s="73">
        <f t="shared" si="44"/>
        <v>0</v>
      </c>
      <c r="J25" s="69">
        <f t="shared" si="45"/>
        <v>0</v>
      </c>
      <c r="K25" s="221"/>
      <c r="L25" s="69">
        <f t="shared" si="46"/>
        <v>0</v>
      </c>
      <c r="M25" s="221"/>
      <c r="N25" s="69">
        <f t="shared" si="47"/>
        <v>0</v>
      </c>
      <c r="O25" s="221"/>
      <c r="P25" s="69">
        <f t="shared" si="48"/>
        <v>0</v>
      </c>
      <c r="Q25" s="221"/>
      <c r="R25" s="69">
        <f t="shared" si="49"/>
        <v>0</v>
      </c>
      <c r="S25" s="221"/>
      <c r="T25" s="69">
        <f t="shared" si="50"/>
        <v>0</v>
      </c>
      <c r="U25" s="221"/>
      <c r="V25" s="69">
        <f t="shared" si="51"/>
        <v>0</v>
      </c>
      <c r="W25" s="221"/>
      <c r="X25" s="69">
        <f t="shared" si="52"/>
        <v>0</v>
      </c>
      <c r="Y25" s="221"/>
      <c r="Z25" s="69">
        <f t="shared" si="53"/>
        <v>0</v>
      </c>
      <c r="AA25" s="221"/>
      <c r="AB25" s="69">
        <f t="shared" si="54"/>
        <v>0</v>
      </c>
      <c r="AC25" s="221"/>
      <c r="AD25" s="69">
        <f t="shared" si="55"/>
        <v>0</v>
      </c>
      <c r="AE25" s="221"/>
      <c r="AF25" s="69">
        <f t="shared" si="56"/>
        <v>0</v>
      </c>
      <c r="AG25" s="221"/>
      <c r="AH25" s="69">
        <f t="shared" si="57"/>
        <v>0</v>
      </c>
      <c r="AI25" s="221"/>
      <c r="AJ25" s="69">
        <f t="shared" si="58"/>
        <v>0</v>
      </c>
      <c r="AK25" s="221"/>
      <c r="AL25" s="69">
        <f t="shared" si="59"/>
        <v>0</v>
      </c>
      <c r="AM25" s="221"/>
      <c r="AN25" s="69">
        <f t="shared" si="60"/>
        <v>0</v>
      </c>
      <c r="AO25" s="221"/>
      <c r="AP25" s="69">
        <f t="shared" si="61"/>
        <v>0</v>
      </c>
      <c r="AQ25" s="221"/>
      <c r="AR25" s="69">
        <f t="shared" si="62"/>
        <v>0</v>
      </c>
      <c r="AS25" s="221"/>
      <c r="AT25" s="69">
        <f t="shared" si="63"/>
        <v>0</v>
      </c>
      <c r="AU25" s="221"/>
      <c r="AV25" s="69">
        <f t="shared" si="64"/>
        <v>0</v>
      </c>
      <c r="AW25" s="221"/>
      <c r="AX25" s="69">
        <f t="shared" si="37"/>
        <v>0</v>
      </c>
      <c r="AY25" s="221"/>
      <c r="AZ25" s="69">
        <f t="shared" si="38"/>
        <v>0</v>
      </c>
      <c r="BA25" s="221"/>
      <c r="BB25" s="69">
        <f t="shared" si="39"/>
        <v>0</v>
      </c>
      <c r="BC25" s="221"/>
      <c r="BD25" s="69">
        <f t="shared" si="40"/>
        <v>0</v>
      </c>
      <c r="BE25" s="221"/>
      <c r="BF25" s="69">
        <f t="shared" si="41"/>
        <v>0</v>
      </c>
      <c r="BG25" s="221"/>
      <c r="BH25" s="105">
        <f t="shared" si="42"/>
        <v>0</v>
      </c>
      <c r="BI25" s="72"/>
    </row>
    <row r="26" spans="1:61" x14ac:dyDescent="0.2">
      <c r="A26" s="232"/>
      <c r="B26" s="225"/>
      <c r="C26" s="227"/>
      <c r="D26" s="228"/>
      <c r="E26" s="231"/>
      <c r="F26" s="70">
        <f t="shared" si="0"/>
        <v>0</v>
      </c>
      <c r="G26" s="223"/>
      <c r="H26" s="110">
        <f t="shared" si="43"/>
        <v>0</v>
      </c>
      <c r="I26" s="73">
        <f t="shared" si="44"/>
        <v>0</v>
      </c>
      <c r="J26" s="69">
        <f t="shared" si="45"/>
        <v>0</v>
      </c>
      <c r="K26" s="221"/>
      <c r="L26" s="69">
        <f t="shared" si="46"/>
        <v>0</v>
      </c>
      <c r="M26" s="221"/>
      <c r="N26" s="69">
        <f t="shared" si="47"/>
        <v>0</v>
      </c>
      <c r="O26" s="221"/>
      <c r="P26" s="69">
        <f t="shared" si="48"/>
        <v>0</v>
      </c>
      <c r="Q26" s="221"/>
      <c r="R26" s="69">
        <f t="shared" si="49"/>
        <v>0</v>
      </c>
      <c r="S26" s="221"/>
      <c r="T26" s="69">
        <f t="shared" si="50"/>
        <v>0</v>
      </c>
      <c r="U26" s="221"/>
      <c r="V26" s="69">
        <f t="shared" si="51"/>
        <v>0</v>
      </c>
      <c r="W26" s="221"/>
      <c r="X26" s="69">
        <f t="shared" si="52"/>
        <v>0</v>
      </c>
      <c r="Y26" s="221"/>
      <c r="Z26" s="69">
        <f t="shared" si="53"/>
        <v>0</v>
      </c>
      <c r="AA26" s="221"/>
      <c r="AB26" s="69">
        <f t="shared" si="54"/>
        <v>0</v>
      </c>
      <c r="AC26" s="221"/>
      <c r="AD26" s="69">
        <f t="shared" si="55"/>
        <v>0</v>
      </c>
      <c r="AE26" s="221"/>
      <c r="AF26" s="69">
        <f t="shared" si="56"/>
        <v>0</v>
      </c>
      <c r="AG26" s="221"/>
      <c r="AH26" s="69">
        <f t="shared" si="57"/>
        <v>0</v>
      </c>
      <c r="AI26" s="221"/>
      <c r="AJ26" s="69">
        <f t="shared" si="58"/>
        <v>0</v>
      </c>
      <c r="AK26" s="221"/>
      <c r="AL26" s="69">
        <f t="shared" si="59"/>
        <v>0</v>
      </c>
      <c r="AM26" s="221"/>
      <c r="AN26" s="69">
        <f t="shared" si="60"/>
        <v>0</v>
      </c>
      <c r="AO26" s="221"/>
      <c r="AP26" s="69">
        <f t="shared" si="61"/>
        <v>0</v>
      </c>
      <c r="AQ26" s="221"/>
      <c r="AR26" s="69">
        <f t="shared" si="62"/>
        <v>0</v>
      </c>
      <c r="AS26" s="221"/>
      <c r="AT26" s="69">
        <f t="shared" si="63"/>
        <v>0</v>
      </c>
      <c r="AU26" s="221"/>
      <c r="AV26" s="69">
        <f t="shared" si="64"/>
        <v>0</v>
      </c>
      <c r="AW26" s="221"/>
      <c r="AX26" s="69">
        <f t="shared" si="37"/>
        <v>0</v>
      </c>
      <c r="AY26" s="221"/>
      <c r="AZ26" s="69">
        <f t="shared" si="38"/>
        <v>0</v>
      </c>
      <c r="BA26" s="221"/>
      <c r="BB26" s="69">
        <f t="shared" si="39"/>
        <v>0</v>
      </c>
      <c r="BC26" s="221"/>
      <c r="BD26" s="69">
        <f t="shared" si="40"/>
        <v>0</v>
      </c>
      <c r="BE26" s="221"/>
      <c r="BF26" s="69">
        <f t="shared" si="41"/>
        <v>0</v>
      </c>
      <c r="BG26" s="221"/>
      <c r="BH26" s="105">
        <f t="shared" si="42"/>
        <v>0</v>
      </c>
      <c r="BI26" s="72"/>
    </row>
    <row r="27" spans="1:61" x14ac:dyDescent="0.2">
      <c r="A27" s="232"/>
      <c r="B27" s="225"/>
      <c r="C27" s="227"/>
      <c r="D27" s="228"/>
      <c r="E27" s="231"/>
      <c r="F27" s="70">
        <f t="shared" si="0"/>
        <v>0</v>
      </c>
      <c r="G27" s="223"/>
      <c r="H27" s="110">
        <f t="shared" si="43"/>
        <v>0</v>
      </c>
      <c r="I27" s="73">
        <f t="shared" si="44"/>
        <v>0</v>
      </c>
      <c r="J27" s="69">
        <f t="shared" si="45"/>
        <v>0</v>
      </c>
      <c r="K27" s="221"/>
      <c r="L27" s="69">
        <f t="shared" si="46"/>
        <v>0</v>
      </c>
      <c r="M27" s="221"/>
      <c r="N27" s="69">
        <f t="shared" si="47"/>
        <v>0</v>
      </c>
      <c r="O27" s="221"/>
      <c r="P27" s="69">
        <f t="shared" si="48"/>
        <v>0</v>
      </c>
      <c r="Q27" s="221"/>
      <c r="R27" s="69">
        <f t="shared" si="49"/>
        <v>0</v>
      </c>
      <c r="S27" s="221"/>
      <c r="T27" s="69">
        <f t="shared" si="50"/>
        <v>0</v>
      </c>
      <c r="U27" s="221"/>
      <c r="V27" s="69">
        <f t="shared" si="51"/>
        <v>0</v>
      </c>
      <c r="W27" s="221"/>
      <c r="X27" s="69">
        <f t="shared" si="52"/>
        <v>0</v>
      </c>
      <c r="Y27" s="221"/>
      <c r="Z27" s="69">
        <f t="shared" si="53"/>
        <v>0</v>
      </c>
      <c r="AA27" s="221"/>
      <c r="AB27" s="69">
        <f t="shared" si="54"/>
        <v>0</v>
      </c>
      <c r="AC27" s="221"/>
      <c r="AD27" s="69">
        <f t="shared" si="55"/>
        <v>0</v>
      </c>
      <c r="AE27" s="221"/>
      <c r="AF27" s="69">
        <f t="shared" si="56"/>
        <v>0</v>
      </c>
      <c r="AG27" s="221"/>
      <c r="AH27" s="69">
        <f t="shared" si="57"/>
        <v>0</v>
      </c>
      <c r="AI27" s="221"/>
      <c r="AJ27" s="69">
        <f t="shared" si="58"/>
        <v>0</v>
      </c>
      <c r="AK27" s="221"/>
      <c r="AL27" s="69">
        <f t="shared" si="59"/>
        <v>0</v>
      </c>
      <c r="AM27" s="221"/>
      <c r="AN27" s="69">
        <f t="shared" si="60"/>
        <v>0</v>
      </c>
      <c r="AO27" s="221"/>
      <c r="AP27" s="69">
        <f t="shared" si="61"/>
        <v>0</v>
      </c>
      <c r="AQ27" s="221"/>
      <c r="AR27" s="69">
        <f t="shared" si="62"/>
        <v>0</v>
      </c>
      <c r="AS27" s="221"/>
      <c r="AT27" s="69">
        <f t="shared" si="63"/>
        <v>0</v>
      </c>
      <c r="AU27" s="221"/>
      <c r="AV27" s="69">
        <f t="shared" si="64"/>
        <v>0</v>
      </c>
      <c r="AW27" s="221"/>
      <c r="AX27" s="69">
        <f t="shared" si="37"/>
        <v>0</v>
      </c>
      <c r="AY27" s="221"/>
      <c r="AZ27" s="69">
        <f t="shared" si="38"/>
        <v>0</v>
      </c>
      <c r="BA27" s="221"/>
      <c r="BB27" s="69">
        <f t="shared" si="39"/>
        <v>0</v>
      </c>
      <c r="BC27" s="221"/>
      <c r="BD27" s="69">
        <f t="shared" si="40"/>
        <v>0</v>
      </c>
      <c r="BE27" s="221"/>
      <c r="BF27" s="69">
        <f t="shared" si="41"/>
        <v>0</v>
      </c>
      <c r="BG27" s="221"/>
      <c r="BH27" s="105">
        <f t="shared" si="42"/>
        <v>0</v>
      </c>
      <c r="BI27" s="72"/>
    </row>
    <row r="28" spans="1:61" x14ac:dyDescent="0.2">
      <c r="A28" s="232"/>
      <c r="B28" s="225"/>
      <c r="C28" s="227"/>
      <c r="D28" s="228"/>
      <c r="E28" s="231"/>
      <c r="F28" s="70">
        <f t="shared" si="0"/>
        <v>0</v>
      </c>
      <c r="G28" s="223"/>
      <c r="H28" s="110">
        <f t="shared" si="43"/>
        <v>0</v>
      </c>
      <c r="I28" s="73">
        <f t="shared" si="44"/>
        <v>0</v>
      </c>
      <c r="J28" s="69">
        <f t="shared" si="45"/>
        <v>0</v>
      </c>
      <c r="K28" s="221"/>
      <c r="L28" s="69">
        <f t="shared" si="46"/>
        <v>0</v>
      </c>
      <c r="M28" s="221"/>
      <c r="N28" s="69">
        <f t="shared" si="47"/>
        <v>0</v>
      </c>
      <c r="O28" s="221"/>
      <c r="P28" s="69">
        <f t="shared" si="48"/>
        <v>0</v>
      </c>
      <c r="Q28" s="221"/>
      <c r="R28" s="69">
        <f t="shared" si="49"/>
        <v>0</v>
      </c>
      <c r="S28" s="221"/>
      <c r="T28" s="69">
        <f t="shared" si="50"/>
        <v>0</v>
      </c>
      <c r="U28" s="221"/>
      <c r="V28" s="69">
        <f t="shared" si="51"/>
        <v>0</v>
      </c>
      <c r="W28" s="221"/>
      <c r="X28" s="69">
        <f t="shared" si="52"/>
        <v>0</v>
      </c>
      <c r="Y28" s="221"/>
      <c r="Z28" s="69">
        <f t="shared" si="53"/>
        <v>0</v>
      </c>
      <c r="AA28" s="221"/>
      <c r="AB28" s="69">
        <f t="shared" si="54"/>
        <v>0</v>
      </c>
      <c r="AC28" s="221"/>
      <c r="AD28" s="69">
        <f t="shared" si="55"/>
        <v>0</v>
      </c>
      <c r="AE28" s="221"/>
      <c r="AF28" s="69">
        <f t="shared" si="56"/>
        <v>0</v>
      </c>
      <c r="AG28" s="221"/>
      <c r="AH28" s="69">
        <f t="shared" si="57"/>
        <v>0</v>
      </c>
      <c r="AI28" s="221"/>
      <c r="AJ28" s="69">
        <f t="shared" si="58"/>
        <v>0</v>
      </c>
      <c r="AK28" s="221"/>
      <c r="AL28" s="69">
        <f t="shared" si="59"/>
        <v>0</v>
      </c>
      <c r="AM28" s="221"/>
      <c r="AN28" s="69">
        <f t="shared" si="60"/>
        <v>0</v>
      </c>
      <c r="AO28" s="221"/>
      <c r="AP28" s="69">
        <f t="shared" si="61"/>
        <v>0</v>
      </c>
      <c r="AQ28" s="221"/>
      <c r="AR28" s="69">
        <f t="shared" si="62"/>
        <v>0</v>
      </c>
      <c r="AS28" s="221"/>
      <c r="AT28" s="69">
        <f t="shared" si="63"/>
        <v>0</v>
      </c>
      <c r="AU28" s="221"/>
      <c r="AV28" s="69">
        <f t="shared" si="64"/>
        <v>0</v>
      </c>
      <c r="AW28" s="221"/>
      <c r="AX28" s="69">
        <f t="shared" si="37"/>
        <v>0</v>
      </c>
      <c r="AY28" s="221"/>
      <c r="AZ28" s="69">
        <f t="shared" si="38"/>
        <v>0</v>
      </c>
      <c r="BA28" s="221"/>
      <c r="BB28" s="69">
        <f t="shared" si="39"/>
        <v>0</v>
      </c>
      <c r="BC28" s="221"/>
      <c r="BD28" s="69">
        <f t="shared" si="40"/>
        <v>0</v>
      </c>
      <c r="BE28" s="221"/>
      <c r="BF28" s="69">
        <f t="shared" si="41"/>
        <v>0</v>
      </c>
      <c r="BG28" s="221"/>
      <c r="BH28" s="105">
        <f t="shared" si="42"/>
        <v>0</v>
      </c>
      <c r="BI28" s="72"/>
    </row>
    <row r="29" spans="1:61" x14ac:dyDescent="0.2">
      <c r="A29" s="233"/>
      <c r="B29" s="234"/>
      <c r="C29" s="235"/>
      <c r="D29" s="236"/>
      <c r="E29" s="237"/>
      <c r="F29" s="70">
        <f t="shared" si="0"/>
        <v>0</v>
      </c>
      <c r="G29" s="224"/>
      <c r="H29" s="110">
        <f t="shared" si="43"/>
        <v>0</v>
      </c>
      <c r="I29" s="74">
        <f t="shared" si="44"/>
        <v>0</v>
      </c>
      <c r="J29" s="69">
        <f t="shared" si="45"/>
        <v>0</v>
      </c>
      <c r="K29" s="222"/>
      <c r="L29" s="69">
        <f t="shared" si="46"/>
        <v>0</v>
      </c>
      <c r="M29" s="222"/>
      <c r="N29" s="69">
        <f t="shared" si="47"/>
        <v>0</v>
      </c>
      <c r="O29" s="222"/>
      <c r="P29" s="69">
        <f t="shared" si="48"/>
        <v>0</v>
      </c>
      <c r="Q29" s="222"/>
      <c r="R29" s="69">
        <f t="shared" si="49"/>
        <v>0</v>
      </c>
      <c r="S29" s="222"/>
      <c r="T29" s="69">
        <f t="shared" si="50"/>
        <v>0</v>
      </c>
      <c r="U29" s="222"/>
      <c r="V29" s="69">
        <f t="shared" si="51"/>
        <v>0</v>
      </c>
      <c r="W29" s="222"/>
      <c r="X29" s="69">
        <f t="shared" si="52"/>
        <v>0</v>
      </c>
      <c r="Y29" s="222"/>
      <c r="Z29" s="69">
        <f t="shared" si="53"/>
        <v>0</v>
      </c>
      <c r="AA29" s="222"/>
      <c r="AB29" s="69">
        <f t="shared" si="54"/>
        <v>0</v>
      </c>
      <c r="AC29" s="222"/>
      <c r="AD29" s="69">
        <f t="shared" si="55"/>
        <v>0</v>
      </c>
      <c r="AE29" s="222"/>
      <c r="AF29" s="69">
        <f t="shared" si="56"/>
        <v>0</v>
      </c>
      <c r="AG29" s="222"/>
      <c r="AH29" s="69">
        <f t="shared" si="57"/>
        <v>0</v>
      </c>
      <c r="AI29" s="222"/>
      <c r="AJ29" s="69">
        <f t="shared" si="58"/>
        <v>0</v>
      </c>
      <c r="AK29" s="222"/>
      <c r="AL29" s="69">
        <f t="shared" si="59"/>
        <v>0</v>
      </c>
      <c r="AM29" s="222"/>
      <c r="AN29" s="69">
        <f t="shared" si="60"/>
        <v>0</v>
      </c>
      <c r="AO29" s="222"/>
      <c r="AP29" s="69">
        <f t="shared" si="61"/>
        <v>0</v>
      </c>
      <c r="AQ29" s="222"/>
      <c r="AR29" s="69">
        <f t="shared" si="62"/>
        <v>0</v>
      </c>
      <c r="AS29" s="222"/>
      <c r="AT29" s="69">
        <f t="shared" si="63"/>
        <v>0</v>
      </c>
      <c r="AU29" s="222"/>
      <c r="AV29" s="69">
        <f t="shared" si="64"/>
        <v>0</v>
      </c>
      <c r="AW29" s="222"/>
      <c r="AX29" s="69">
        <f t="shared" si="37"/>
        <v>0</v>
      </c>
      <c r="AY29" s="222"/>
      <c r="AZ29" s="69">
        <f t="shared" si="38"/>
        <v>0</v>
      </c>
      <c r="BA29" s="222"/>
      <c r="BB29" s="69">
        <f t="shared" si="39"/>
        <v>0</v>
      </c>
      <c r="BC29" s="222"/>
      <c r="BD29" s="69">
        <f t="shared" si="40"/>
        <v>0</v>
      </c>
      <c r="BE29" s="222"/>
      <c r="BF29" s="69">
        <f t="shared" si="41"/>
        <v>0</v>
      </c>
      <c r="BG29" s="222"/>
      <c r="BH29" s="105">
        <f t="shared" si="42"/>
        <v>0</v>
      </c>
      <c r="BI29" s="111"/>
    </row>
    <row r="30" spans="1:61" x14ac:dyDescent="0.2">
      <c r="D30" s="77">
        <f>SUM(D12:D29)</f>
        <v>0</v>
      </c>
      <c r="E30" s="77"/>
      <c r="F30" s="79">
        <f>SUM(F12:F29)</f>
        <v>0</v>
      </c>
      <c r="G30" s="79"/>
      <c r="H30" s="79">
        <f>SUM(H12:H29)</f>
        <v>0</v>
      </c>
      <c r="I30" s="112">
        <f>SUM(I12:I29)</f>
        <v>0</v>
      </c>
      <c r="J30" s="79">
        <f>SUM(J12:J29)</f>
        <v>0</v>
      </c>
      <c r="K30" s="78"/>
      <c r="L30" s="77">
        <f>SUM(L12:L29)</f>
        <v>0</v>
      </c>
      <c r="M30" s="80"/>
      <c r="N30" s="77">
        <f>SUM(N12:N29)</f>
        <v>0</v>
      </c>
      <c r="O30" s="78"/>
      <c r="P30" s="77">
        <f>SUM(P12:P29)</f>
        <v>0</v>
      </c>
      <c r="Q30" s="81"/>
      <c r="R30" s="77">
        <f>SUM(R12:R29)</f>
        <v>0</v>
      </c>
      <c r="S30" s="81"/>
      <c r="T30" s="77">
        <f>SUM(T12:T29)</f>
        <v>0</v>
      </c>
      <c r="U30" s="81"/>
      <c r="V30" s="77">
        <f>SUM(V12:V29)</f>
        <v>0</v>
      </c>
      <c r="W30" s="81"/>
      <c r="X30" s="77">
        <f>SUM(X12:X29)</f>
        <v>0</v>
      </c>
      <c r="Y30" s="81"/>
      <c r="Z30" s="77">
        <f>SUM(Z12:Z29)</f>
        <v>0</v>
      </c>
      <c r="AA30" s="81"/>
      <c r="AB30" s="77">
        <f>SUM(AB12:AB29)</f>
        <v>0</v>
      </c>
      <c r="AC30" s="81"/>
      <c r="AD30" s="77">
        <f>SUM(AD12:AD29)</f>
        <v>0</v>
      </c>
      <c r="AE30" s="81"/>
      <c r="AF30" s="77">
        <f t="shared" ref="AF30" si="65">SUM(AF12:AF29)</f>
        <v>0</v>
      </c>
      <c r="AG30" s="81"/>
      <c r="AH30" s="77">
        <f t="shared" ref="AH30" si="66">SUM(AH12:AH29)</f>
        <v>0</v>
      </c>
      <c r="AI30" s="81"/>
      <c r="AJ30" s="77">
        <f t="shared" ref="AJ30" si="67">SUM(AJ12:AJ29)</f>
        <v>0</v>
      </c>
      <c r="AK30" s="81"/>
      <c r="AL30" s="77">
        <f t="shared" ref="AL30" si="68">SUM(AL12:AL29)</f>
        <v>0</v>
      </c>
      <c r="AM30" s="81"/>
      <c r="AN30" s="77">
        <f t="shared" ref="AN30" si="69">SUM(AN12:AN29)</f>
        <v>0</v>
      </c>
      <c r="AO30" s="81"/>
      <c r="AP30" s="77">
        <f t="shared" ref="AP30" si="70">SUM(AP12:AP29)</f>
        <v>0</v>
      </c>
      <c r="AQ30" s="81"/>
      <c r="AR30" s="77">
        <f t="shared" ref="AR30" si="71">SUM(AR12:AR29)</f>
        <v>0</v>
      </c>
      <c r="AS30" s="81"/>
      <c r="AT30" s="77">
        <f t="shared" ref="AT30" si="72">SUM(AT12:AT29)</f>
        <v>0</v>
      </c>
      <c r="AU30" s="81"/>
      <c r="AV30" s="77">
        <f t="shared" ref="AV30" si="73">SUM(AV12:AV29)</f>
        <v>0</v>
      </c>
      <c r="AW30" s="81"/>
      <c r="AX30" s="77">
        <f t="shared" ref="AX30" si="74">SUM(AX12:AX29)</f>
        <v>0</v>
      </c>
      <c r="AY30" s="81"/>
      <c r="AZ30" s="77">
        <f t="shared" ref="AZ30" si="75">SUM(AZ12:AZ29)</f>
        <v>0</v>
      </c>
      <c r="BA30" s="81"/>
      <c r="BB30" s="77">
        <f t="shared" ref="BB30" si="76">SUM(BB12:BB29)</f>
        <v>0</v>
      </c>
      <c r="BC30" s="81"/>
      <c r="BD30" s="77">
        <f t="shared" ref="BD30" si="77">SUM(BD12:BD29)</f>
        <v>0</v>
      </c>
      <c r="BE30" s="81"/>
      <c r="BF30" s="77">
        <f t="shared" ref="BF30" si="78">SUM(BF12:BF29)</f>
        <v>0</v>
      </c>
      <c r="BG30" s="81"/>
      <c r="BH30" s="40"/>
      <c r="BI30" s="113"/>
    </row>
    <row r="31" spans="1:61" x14ac:dyDescent="0.2">
      <c r="J31" s="475"/>
      <c r="K31" s="476"/>
      <c r="L31" s="475"/>
      <c r="M31" s="475"/>
      <c r="N31" s="114"/>
      <c r="O31" s="114"/>
      <c r="P31" s="114"/>
      <c r="Q31" s="114"/>
      <c r="R31" s="114"/>
      <c r="S31" s="114"/>
      <c r="T31" s="114"/>
      <c r="U31" s="114"/>
      <c r="V31" s="114"/>
      <c r="W31" s="114"/>
      <c r="X31" s="114"/>
      <c r="Y31" s="114"/>
      <c r="Z31" s="114"/>
      <c r="AA31" s="114"/>
      <c r="AB31" s="114"/>
      <c r="AC31" s="114"/>
      <c r="AD31" s="114"/>
      <c r="AE31" s="114"/>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114"/>
    </row>
    <row r="32" spans="1:61" x14ac:dyDescent="0.2">
      <c r="A32" s="115" t="s">
        <v>113</v>
      </c>
      <c r="C32" s="42"/>
    </row>
    <row r="33" spans="1:5" x14ac:dyDescent="0.2">
      <c r="A33" s="1" t="s">
        <v>114</v>
      </c>
      <c r="B33" s="1"/>
      <c r="C33" s="1"/>
      <c r="D33" s="1"/>
      <c r="E33" s="1"/>
    </row>
    <row r="34" spans="1:5" x14ac:dyDescent="0.2">
      <c r="A34" s="1" t="s">
        <v>142</v>
      </c>
      <c r="B34" s="1"/>
      <c r="C34" s="1"/>
      <c r="D34" s="1"/>
      <c r="E34" s="1"/>
    </row>
    <row r="35" spans="1:5" ht="14.25" x14ac:dyDescent="0.2">
      <c r="A35" s="1" t="s">
        <v>143</v>
      </c>
      <c r="B35" s="115"/>
      <c r="C35" s="32"/>
      <c r="D35" s="32"/>
      <c r="E35" s="32"/>
    </row>
    <row r="36" spans="1:5" ht="13.5" thickBot="1" x14ac:dyDescent="0.25">
      <c r="A36" s="347"/>
      <c r="B36" s="116"/>
      <c r="C36" s="31"/>
    </row>
    <row r="37" spans="1:5" x14ac:dyDescent="0.2">
      <c r="A37" s="496" t="s">
        <v>331</v>
      </c>
      <c r="B37" s="497"/>
      <c r="C37" s="42"/>
    </row>
    <row r="38" spans="1:5" x14ac:dyDescent="0.2">
      <c r="A38" s="352">
        <v>0</v>
      </c>
      <c r="B38" s="394">
        <v>0.42</v>
      </c>
      <c r="C38" s="42"/>
    </row>
    <row r="39" spans="1:5" x14ac:dyDescent="0.2">
      <c r="A39" s="352">
        <v>40000</v>
      </c>
      <c r="B39" s="394">
        <v>0.34</v>
      </c>
      <c r="C39" s="42"/>
    </row>
    <row r="40" spans="1:5" x14ac:dyDescent="0.2">
      <c r="A40" s="352">
        <v>70000</v>
      </c>
      <c r="B40" s="394">
        <v>0.27</v>
      </c>
      <c r="C40" s="42"/>
    </row>
    <row r="41" spans="1:5" x14ac:dyDescent="0.2">
      <c r="A41" s="352">
        <v>150000</v>
      </c>
      <c r="B41" s="394">
        <v>0.22</v>
      </c>
      <c r="C41" s="42"/>
    </row>
    <row r="42" spans="1:5" x14ac:dyDescent="0.2">
      <c r="A42" s="352">
        <v>230000</v>
      </c>
      <c r="B42" s="394">
        <v>0.17</v>
      </c>
      <c r="C42" s="42"/>
    </row>
    <row r="43" spans="1:5" x14ac:dyDescent="0.2">
      <c r="A43" s="352">
        <v>500000</v>
      </c>
      <c r="B43" s="394">
        <v>0.11</v>
      </c>
      <c r="C43" s="42"/>
    </row>
    <row r="44" spans="1:5" x14ac:dyDescent="0.2">
      <c r="C44" s="42"/>
    </row>
    <row r="45" spans="1:5" x14ac:dyDescent="0.2">
      <c r="A45" s="515"/>
      <c r="B45" s="516"/>
    </row>
  </sheetData>
  <mergeCells count="32">
    <mergeCell ref="BF8:BG8"/>
    <mergeCell ref="A37:B37"/>
    <mergeCell ref="AV8:AW8"/>
    <mergeCell ref="AX8:AY8"/>
    <mergeCell ref="AZ8:BA8"/>
    <mergeCell ref="BB8:BC8"/>
    <mergeCell ref="BD8:BE8"/>
    <mergeCell ref="L8:M8"/>
    <mergeCell ref="Z8:AA8"/>
    <mergeCell ref="J8:K8"/>
    <mergeCell ref="J7:AE7"/>
    <mergeCell ref="AB8:AC8"/>
    <mergeCell ref="AN8:AO8"/>
    <mergeCell ref="AP8:AQ8"/>
    <mergeCell ref="AR8:AS8"/>
    <mergeCell ref="AT8:AU8"/>
    <mergeCell ref="X8:Y8"/>
    <mergeCell ref="A1:Z1"/>
    <mergeCell ref="A2:Z2"/>
    <mergeCell ref="A3:Z3"/>
    <mergeCell ref="BI10:BI11"/>
    <mergeCell ref="J31:M31"/>
    <mergeCell ref="P8:Q8"/>
    <mergeCell ref="R8:S8"/>
    <mergeCell ref="V8:W8"/>
    <mergeCell ref="AD8:AE8"/>
    <mergeCell ref="T8:U8"/>
    <mergeCell ref="N8:O8"/>
    <mergeCell ref="AF8:AG8"/>
    <mergeCell ref="AH8:AI8"/>
    <mergeCell ref="AJ8:AK8"/>
    <mergeCell ref="AL8:AM8"/>
  </mergeCells>
  <phoneticPr fontId="0" type="noConversion"/>
  <conditionalFormatting sqref="BH11">
    <cfRule type="cellIs" dxfId="27" priority="61" stopIfTrue="1" operator="greaterThan">
      <formula>1</formula>
    </cfRule>
    <cfRule type="cellIs" dxfId="26" priority="62" stopIfTrue="1" operator="greaterThan">
      <formula>1.1</formula>
    </cfRule>
    <cfRule type="cellIs" dxfId="25" priority="63" stopIfTrue="1" operator="greaterThan">
      <formula>1</formula>
    </cfRule>
    <cfRule type="cellIs" dxfId="24" priority="64" stopIfTrue="1" operator="greaterThan">
      <formula>1.1</formula>
    </cfRule>
    <cfRule type="cellIs" dxfId="23" priority="65" stopIfTrue="1" operator="greaterThan">
      <formula>1.1</formula>
    </cfRule>
    <cfRule type="cellIs" dxfId="22" priority="66" stopIfTrue="1" operator="greaterThan">
      <formula>1</formula>
    </cfRule>
    <cfRule type="cellIs" dxfId="21" priority="67" stopIfTrue="1" operator="greaterThan">
      <formula>100</formula>
    </cfRule>
    <cfRule type="cellIs" dxfId="20" priority="68" stopIfTrue="1" operator="greaterThan">
      <formula>100</formula>
    </cfRule>
    <cfRule type="cellIs" dxfId="19" priority="69" stopIfTrue="1" operator="greaterThan">
      <formula>1</formula>
    </cfRule>
    <cfRule type="cellIs" dxfId="18" priority="70" stopIfTrue="1" operator="greaterThan">
      <formula>100</formula>
    </cfRule>
  </conditionalFormatting>
  <conditionalFormatting sqref="BH12:BH29">
    <cfRule type="cellIs" dxfId="17" priority="21" stopIfTrue="1" operator="greaterThan">
      <formula>1</formula>
    </cfRule>
    <cfRule type="cellIs" dxfId="16" priority="22" stopIfTrue="1" operator="greaterThan">
      <formula>1.1</formula>
    </cfRule>
    <cfRule type="cellIs" dxfId="15" priority="23" stopIfTrue="1" operator="greaterThan">
      <formula>1</formula>
    </cfRule>
    <cfRule type="cellIs" dxfId="14" priority="24" stopIfTrue="1" operator="greaterThan">
      <formula>1.1</formula>
    </cfRule>
    <cfRule type="cellIs" dxfId="13" priority="25" stopIfTrue="1" operator="greaterThan">
      <formula>1.1</formula>
    </cfRule>
    <cfRule type="cellIs" dxfId="12" priority="26" stopIfTrue="1" operator="greaterThan">
      <formula>1</formula>
    </cfRule>
    <cfRule type="cellIs" dxfId="11" priority="27" stopIfTrue="1" operator="greaterThan">
      <formula>100</formula>
    </cfRule>
    <cfRule type="cellIs" dxfId="10" priority="28" stopIfTrue="1" operator="greaterThan">
      <formula>100</formula>
    </cfRule>
    <cfRule type="cellIs" dxfId="9" priority="29" stopIfTrue="1" operator="greaterThan">
      <formula>1</formula>
    </cfRule>
    <cfRule type="cellIs" dxfId="8" priority="30" stopIfTrue="1" operator="greaterThan">
      <formula>100</formula>
    </cfRule>
  </conditionalFormatting>
  <dataValidations xWindow="535" yWindow="596" count="1">
    <dataValidation type="whole" allowBlank="1" showInputMessage="1" showErrorMessage="1" errorTitle="NIH Salary Cap" error="Use NIH Salary Cap of $183,300." prompt="The current NIH Salary Cap is $189,600.   " sqref="D12:D29">
      <formula1>0</formula1>
      <formula2>189600</formula2>
    </dataValidation>
  </dataValidations>
  <printOptions gridLines="1"/>
  <pageMargins left="0.5" right="0.5" top="0.75" bottom="0.75" header="0.5" footer="0.5"/>
  <pageSetup paperSize="5" scale="52" orientation="landscape" r:id="rId1"/>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pageSetUpPr fitToPage="1"/>
  </sheetPr>
  <dimension ref="A1:BK63"/>
  <sheetViews>
    <sheetView topLeftCell="R7" workbookViewId="0">
      <selection activeCell="L6" sqref="L6"/>
    </sheetView>
  </sheetViews>
  <sheetFormatPr defaultColWidth="8.85546875" defaultRowHeight="12.75" x14ac:dyDescent="0.2"/>
  <cols>
    <col min="1" max="1" width="36.7109375" style="42" bestFit="1" customWidth="1"/>
    <col min="2" max="2" width="11.28515625" style="1" bestFit="1" customWidth="1"/>
    <col min="3" max="3" width="9.85546875" style="42" bestFit="1" customWidth="1"/>
    <col min="4" max="4" width="6.28515625" style="42" customWidth="1"/>
    <col min="5" max="5" width="9.85546875" style="42" bestFit="1" customWidth="1"/>
    <col min="6" max="6" width="6.28515625" style="42" customWidth="1"/>
    <col min="7" max="7" width="9.85546875" style="42" bestFit="1" customWidth="1"/>
    <col min="8" max="8" width="6.28515625" style="42" customWidth="1"/>
    <col min="9" max="9" width="9.85546875" style="42" bestFit="1" customWidth="1"/>
    <col min="10" max="10" width="6.28515625" style="42" customWidth="1"/>
    <col min="11" max="11" width="9.85546875" style="42" customWidth="1"/>
    <col min="12" max="12" width="6.28515625" style="42" customWidth="1"/>
    <col min="13" max="13" width="9.85546875" style="42" bestFit="1" customWidth="1"/>
    <col min="14" max="14" width="6.28515625" style="42" customWidth="1"/>
    <col min="15" max="15" width="9.85546875" style="42" bestFit="1" customWidth="1"/>
    <col min="16" max="16" width="6.28515625" style="42" customWidth="1"/>
    <col min="17" max="17" width="9.85546875" style="42" bestFit="1" customWidth="1"/>
    <col min="18" max="18" width="6.28515625" style="42" customWidth="1"/>
    <col min="19" max="19" width="9.85546875" style="42" bestFit="1" customWidth="1"/>
    <col min="20" max="20" width="6.28515625" style="42" customWidth="1"/>
    <col min="21" max="21" width="10.85546875" style="42" bestFit="1" customWidth="1"/>
    <col min="22" max="22" width="5.7109375" style="42" customWidth="1"/>
    <col min="23" max="23" width="10.85546875" style="42" bestFit="1" customWidth="1"/>
    <col min="24" max="24" width="5.7109375" style="42" customWidth="1"/>
    <col min="25" max="25" width="9.85546875" style="42" bestFit="1" customWidth="1"/>
    <col min="26" max="26" width="6.28515625" style="42" customWidth="1"/>
    <col min="27" max="27" width="9.85546875" style="42" bestFit="1" customWidth="1"/>
    <col min="28" max="28" width="6.28515625" style="42" customWidth="1"/>
    <col min="29" max="29" width="9.85546875" style="42" bestFit="1" customWidth="1"/>
    <col min="30" max="30" width="6.28515625" style="42" customWidth="1"/>
    <col min="31" max="31" width="10.85546875" style="42" bestFit="1" customWidth="1"/>
    <col min="32" max="32" width="5.7109375" style="42" customWidth="1"/>
    <col min="33" max="33" width="10.85546875" style="42" bestFit="1" customWidth="1"/>
    <col min="34" max="34" width="5.7109375" style="42" customWidth="1"/>
    <col min="35" max="35" width="9.85546875" style="42" bestFit="1" customWidth="1"/>
    <col min="36" max="36" width="6.28515625" style="42" customWidth="1"/>
    <col min="37" max="37" width="9.85546875" style="42" bestFit="1" customWidth="1"/>
    <col min="38" max="38" width="6.28515625" style="42" customWidth="1"/>
    <col min="39" max="39" width="9.85546875" style="42" bestFit="1" customWidth="1"/>
    <col min="40" max="40" width="6.28515625" style="42" customWidth="1"/>
    <col min="41" max="41" width="10.85546875" style="42" bestFit="1" customWidth="1"/>
    <col min="42" max="42" width="5.7109375" style="42" customWidth="1"/>
    <col min="43" max="43" width="10.85546875" style="42" bestFit="1" customWidth="1"/>
    <col min="44" max="44" width="5.7109375" style="42" customWidth="1"/>
    <col min="45" max="45" width="9.85546875" style="42" bestFit="1" customWidth="1"/>
    <col min="46" max="46" width="6.28515625" style="42" customWidth="1"/>
    <col min="47" max="47" width="9.85546875" style="42" bestFit="1" customWidth="1"/>
    <col min="48" max="48" width="6.28515625" style="42" customWidth="1"/>
    <col min="49" max="49" width="10.85546875" style="42" bestFit="1" customWidth="1"/>
    <col min="50" max="50" width="5.7109375" style="42" customWidth="1"/>
    <col min="51" max="51" width="10.85546875" style="42" bestFit="1" customWidth="1"/>
    <col min="52" max="52" width="5.7109375" style="42" customWidth="1"/>
    <col min="53" max="53" width="6.28515625" style="42" customWidth="1"/>
    <col min="54" max="54" width="18.42578125" style="42" customWidth="1"/>
    <col min="55" max="16384" width="8.85546875" style="42"/>
  </cols>
  <sheetData>
    <row r="1" spans="1:63" ht="15" customHeight="1" x14ac:dyDescent="0.2">
      <c r="A1" s="39"/>
      <c r="B1" s="2"/>
      <c r="C1" s="41"/>
      <c r="D1" s="39"/>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63" ht="27.75" x14ac:dyDescent="0.4">
      <c r="A2" s="469">
        <f>'1 Volume Projections'!B1</f>
        <v>0</v>
      </c>
      <c r="B2" s="472"/>
      <c r="C2" s="472"/>
      <c r="D2" s="472"/>
      <c r="E2" s="472"/>
      <c r="F2" s="472"/>
      <c r="G2" s="472"/>
      <c r="H2" s="472"/>
      <c r="I2" s="472"/>
      <c r="J2" s="472"/>
      <c r="K2" s="472"/>
      <c r="L2" s="472"/>
      <c r="M2" s="472"/>
      <c r="N2" s="472"/>
      <c r="O2" s="472"/>
      <c r="P2" s="472"/>
      <c r="Q2" s="472"/>
      <c r="R2" s="472"/>
      <c r="S2" s="472"/>
      <c r="T2" s="472"/>
      <c r="U2" s="472"/>
      <c r="V2" s="472"/>
      <c r="W2" s="472"/>
      <c r="X2" s="472"/>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84"/>
      <c r="BD2" s="84"/>
      <c r="BE2" s="84"/>
    </row>
    <row r="3" spans="1:63" s="43" customFormat="1" ht="18" x14ac:dyDescent="0.25">
      <c r="A3" s="471" t="s">
        <v>156</v>
      </c>
      <c r="B3" s="472"/>
      <c r="C3" s="472"/>
      <c r="D3" s="472"/>
      <c r="E3" s="472"/>
      <c r="F3" s="472"/>
      <c r="G3" s="472"/>
      <c r="H3" s="472"/>
      <c r="I3" s="472"/>
      <c r="J3" s="472"/>
      <c r="K3" s="472"/>
      <c r="L3" s="472"/>
      <c r="M3" s="472"/>
      <c r="N3" s="472"/>
      <c r="O3" s="472"/>
      <c r="P3" s="472"/>
      <c r="Q3" s="472"/>
      <c r="R3" s="472"/>
      <c r="S3" s="472"/>
      <c r="T3" s="472"/>
      <c r="U3" s="472"/>
      <c r="V3" s="472"/>
      <c r="W3" s="472"/>
      <c r="X3" s="472"/>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82"/>
      <c r="BD3" s="82"/>
      <c r="BE3" s="82"/>
    </row>
    <row r="4" spans="1:63" s="43" customFormat="1" ht="18" x14ac:dyDescent="0.25">
      <c r="A4" s="471" t="str">
        <f>'2 Salary &amp; Fringe'!A3:BI3</f>
        <v>Fiscal Year 2020</v>
      </c>
      <c r="B4" s="472"/>
      <c r="C4" s="472"/>
      <c r="D4" s="472"/>
      <c r="E4" s="472"/>
      <c r="F4" s="472"/>
      <c r="G4" s="472"/>
      <c r="H4" s="472"/>
      <c r="I4" s="472"/>
      <c r="J4" s="472"/>
      <c r="K4" s="472"/>
      <c r="L4" s="472"/>
      <c r="M4" s="472"/>
      <c r="N4" s="472"/>
      <c r="O4" s="472"/>
      <c r="P4" s="472"/>
      <c r="Q4" s="472"/>
      <c r="R4" s="472"/>
      <c r="S4" s="472"/>
      <c r="T4" s="472"/>
      <c r="U4" s="472"/>
      <c r="V4" s="472"/>
      <c r="W4" s="472"/>
      <c r="X4" s="472"/>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82"/>
      <c r="BD4" s="82"/>
      <c r="BE4" s="82"/>
    </row>
    <row r="5" spans="1:63" s="43" customFormat="1" ht="18" x14ac:dyDescent="0.25">
      <c r="A5" s="82"/>
      <c r="B5" s="117"/>
      <c r="C5" s="82"/>
      <c r="D5" s="82"/>
      <c r="E5" s="118"/>
      <c r="F5" s="82"/>
      <c r="G5" s="82"/>
      <c r="H5" s="82"/>
      <c r="I5" s="82"/>
      <c r="J5" s="82"/>
      <c r="K5" s="82"/>
      <c r="L5" s="82"/>
      <c r="M5" s="82"/>
      <c r="N5" s="82"/>
      <c r="O5" s="82"/>
      <c r="P5" s="82"/>
      <c r="Q5" s="82"/>
      <c r="R5" s="82"/>
      <c r="S5" s="82"/>
      <c r="T5" s="82"/>
      <c r="U5" s="82"/>
      <c r="V5" s="82"/>
      <c r="W5" s="82"/>
      <c r="X5" s="82"/>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82"/>
      <c r="BB5" s="82"/>
      <c r="BC5" s="82"/>
      <c r="BD5" s="82"/>
      <c r="BE5" s="82"/>
    </row>
    <row r="6" spans="1:63" s="43" customFormat="1" ht="18" x14ac:dyDescent="0.25">
      <c r="A6" s="275" t="s">
        <v>146</v>
      </c>
      <c r="B6" s="273"/>
      <c r="C6" s="82"/>
      <c r="D6" s="82"/>
      <c r="E6" s="44"/>
      <c r="F6" s="82"/>
      <c r="G6" s="82"/>
      <c r="H6" s="82"/>
      <c r="I6" s="82"/>
      <c r="J6" s="82"/>
      <c r="K6" s="82"/>
      <c r="L6" s="82"/>
      <c r="M6" s="82"/>
      <c r="N6" s="82"/>
      <c r="O6" s="82"/>
      <c r="P6" s="82"/>
      <c r="Q6" s="82"/>
      <c r="R6" s="82"/>
      <c r="S6" s="82"/>
      <c r="T6" s="82"/>
      <c r="U6" s="82"/>
      <c r="V6" s="82"/>
      <c r="W6" s="82"/>
      <c r="X6" s="82"/>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82"/>
      <c r="BB6" s="82"/>
      <c r="BC6" s="82"/>
      <c r="BD6" s="82"/>
      <c r="BE6" s="82"/>
      <c r="BF6" s="82"/>
      <c r="BG6" s="82"/>
      <c r="BH6" s="82"/>
      <c r="BI6" s="82"/>
      <c r="BJ6" s="82"/>
      <c r="BK6" s="82"/>
    </row>
    <row r="7" spans="1:63" s="43" customFormat="1" ht="18.75" thickBot="1" x14ac:dyDescent="0.3">
      <c r="A7" s="274" t="s">
        <v>147</v>
      </c>
      <c r="B7" s="274"/>
      <c r="C7" s="277"/>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82"/>
      <c r="BC7" s="82"/>
      <c r="BD7" s="82"/>
      <c r="BE7" s="82"/>
    </row>
    <row r="8" spans="1:63" s="1" customFormat="1" ht="23.25" customHeight="1" x14ac:dyDescent="0.2">
      <c r="A8" s="294"/>
      <c r="B8" s="318"/>
      <c r="C8" s="489" t="s">
        <v>98</v>
      </c>
      <c r="D8" s="489"/>
      <c r="E8" s="489"/>
      <c r="F8" s="489"/>
      <c r="G8" s="489"/>
      <c r="H8" s="489"/>
      <c r="I8" s="489"/>
      <c r="J8" s="489"/>
      <c r="K8" s="489"/>
      <c r="L8" s="489"/>
      <c r="M8" s="489"/>
      <c r="N8" s="489"/>
      <c r="O8" s="489"/>
      <c r="P8" s="489"/>
      <c r="Q8" s="489"/>
      <c r="R8" s="489"/>
      <c r="S8" s="489"/>
      <c r="T8" s="489"/>
      <c r="U8" s="489"/>
      <c r="V8" s="489"/>
      <c r="W8" s="489"/>
      <c r="X8" s="490"/>
      <c r="Y8" s="488" t="s">
        <v>98</v>
      </c>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90"/>
      <c r="BA8" s="319"/>
      <c r="BB8" s="293"/>
    </row>
    <row r="9" spans="1:63" s="1" customFormat="1" ht="50.1" customHeight="1" thickBot="1" x14ac:dyDescent="0.25">
      <c r="A9" s="295"/>
      <c r="B9" s="320"/>
      <c r="C9" s="484">
        <f>'1 Volume Projections'!B15</f>
        <v>0</v>
      </c>
      <c r="D9" s="485"/>
      <c r="E9" s="484">
        <f>'1 Volume Projections'!B16</f>
        <v>0</v>
      </c>
      <c r="F9" s="485"/>
      <c r="G9" s="484">
        <f>'1 Volume Projections'!B17</f>
        <v>0</v>
      </c>
      <c r="H9" s="485"/>
      <c r="I9" s="484">
        <f>'1 Volume Projections'!B18</f>
        <v>0</v>
      </c>
      <c r="J9" s="485"/>
      <c r="K9" s="484">
        <f>'1 Volume Projections'!B19</f>
        <v>0</v>
      </c>
      <c r="L9" s="485"/>
      <c r="M9" s="484">
        <f>'1 Volume Projections'!B20</f>
        <v>0</v>
      </c>
      <c r="N9" s="485"/>
      <c r="O9" s="484">
        <f>'1 Volume Projections'!B21</f>
        <v>0</v>
      </c>
      <c r="P9" s="485"/>
      <c r="Q9" s="484">
        <f>'1 Volume Projections'!B22</f>
        <v>0</v>
      </c>
      <c r="R9" s="485"/>
      <c r="S9" s="484">
        <f>'1 Volume Projections'!B23</f>
        <v>0</v>
      </c>
      <c r="T9" s="485"/>
      <c r="U9" s="484">
        <f>'1 Volume Projections'!B24</f>
        <v>0</v>
      </c>
      <c r="V9" s="485"/>
      <c r="W9" s="486">
        <f>'1 Volume Projections'!B25</f>
        <v>0</v>
      </c>
      <c r="X9" s="487"/>
      <c r="Y9" s="484">
        <f>'1 Volume Projections'!B26</f>
        <v>0</v>
      </c>
      <c r="Z9" s="485"/>
      <c r="AA9" s="484">
        <f>'1 Volume Projections'!B27</f>
        <v>0</v>
      </c>
      <c r="AB9" s="485"/>
      <c r="AC9" s="484">
        <f>'1 Volume Projections'!B28</f>
        <v>0</v>
      </c>
      <c r="AD9" s="485"/>
      <c r="AE9" s="484">
        <f>'1 Volume Projections'!B29</f>
        <v>0</v>
      </c>
      <c r="AF9" s="485"/>
      <c r="AG9" s="486">
        <f>'1 Volume Projections'!B30</f>
        <v>0</v>
      </c>
      <c r="AH9" s="487"/>
      <c r="AI9" s="484">
        <f>'1 Volume Projections'!B31</f>
        <v>0</v>
      </c>
      <c r="AJ9" s="485"/>
      <c r="AK9" s="484">
        <f>'1 Volume Projections'!B32</f>
        <v>0</v>
      </c>
      <c r="AL9" s="485"/>
      <c r="AM9" s="484">
        <f>'1 Volume Projections'!B33</f>
        <v>0</v>
      </c>
      <c r="AN9" s="485"/>
      <c r="AO9" s="484">
        <f>'1 Volume Projections'!B23</f>
        <v>0</v>
      </c>
      <c r="AP9" s="485"/>
      <c r="AQ9" s="486">
        <f>'1 Volume Projections'!B35</f>
        <v>0</v>
      </c>
      <c r="AR9" s="487"/>
      <c r="AS9" s="484">
        <f>'1 Volume Projections'!B36</f>
        <v>0</v>
      </c>
      <c r="AT9" s="485"/>
      <c r="AU9" s="484">
        <f>'1 Volume Projections'!B37</f>
        <v>0</v>
      </c>
      <c r="AV9" s="485"/>
      <c r="AW9" s="484">
        <f>'1 Volume Projections'!B38</f>
        <v>0</v>
      </c>
      <c r="AX9" s="485"/>
      <c r="AY9" s="486">
        <f>'1 Volume Projections'!B39</f>
        <v>0</v>
      </c>
      <c r="AZ9" s="487"/>
      <c r="BA9" s="291"/>
      <c r="BB9" s="292"/>
    </row>
    <row r="10" spans="1:63" s="1" customFormat="1" ht="32.25" customHeight="1" thickBot="1" x14ac:dyDescent="0.25">
      <c r="A10" s="309" t="s">
        <v>88</v>
      </c>
      <c r="B10" s="289" t="s">
        <v>0</v>
      </c>
      <c r="C10" s="315" t="s">
        <v>119</v>
      </c>
      <c r="D10" s="314" t="s">
        <v>54</v>
      </c>
      <c r="E10" s="315" t="s">
        <v>120</v>
      </c>
      <c r="F10" s="314" t="s">
        <v>54</v>
      </c>
      <c r="G10" s="313" t="s">
        <v>121</v>
      </c>
      <c r="H10" s="314" t="s">
        <v>54</v>
      </c>
      <c r="I10" s="315" t="s">
        <v>126</v>
      </c>
      <c r="J10" s="314" t="s">
        <v>54</v>
      </c>
      <c r="K10" s="313" t="s">
        <v>127</v>
      </c>
      <c r="L10" s="314" t="s">
        <v>54</v>
      </c>
      <c r="M10" s="313" t="s">
        <v>133</v>
      </c>
      <c r="N10" s="314" t="s">
        <v>54</v>
      </c>
      <c r="O10" s="313" t="s">
        <v>134</v>
      </c>
      <c r="P10" s="314" t="s">
        <v>54</v>
      </c>
      <c r="Q10" s="313" t="s">
        <v>135</v>
      </c>
      <c r="R10" s="314" t="s">
        <v>54</v>
      </c>
      <c r="S10" s="313" t="s">
        <v>136</v>
      </c>
      <c r="T10" s="314" t="s">
        <v>54</v>
      </c>
      <c r="U10" s="313" t="s">
        <v>132</v>
      </c>
      <c r="V10" s="315" t="s">
        <v>54</v>
      </c>
      <c r="W10" s="313" t="s">
        <v>183</v>
      </c>
      <c r="X10" s="321" t="s">
        <v>54</v>
      </c>
      <c r="Y10" s="341" t="s">
        <v>257</v>
      </c>
      <c r="Z10" s="314" t="s">
        <v>54</v>
      </c>
      <c r="AA10" s="313" t="s">
        <v>258</v>
      </c>
      <c r="AB10" s="314" t="s">
        <v>54</v>
      </c>
      <c r="AC10" s="313" t="s">
        <v>259</v>
      </c>
      <c r="AD10" s="314" t="s">
        <v>54</v>
      </c>
      <c r="AE10" s="313" t="s">
        <v>260</v>
      </c>
      <c r="AF10" s="315" t="s">
        <v>54</v>
      </c>
      <c r="AG10" s="313" t="s">
        <v>261</v>
      </c>
      <c r="AH10" s="321" t="s">
        <v>54</v>
      </c>
      <c r="AI10" s="313" t="s">
        <v>262</v>
      </c>
      <c r="AJ10" s="314" t="s">
        <v>54</v>
      </c>
      <c r="AK10" s="313" t="s">
        <v>263</v>
      </c>
      <c r="AL10" s="314" t="s">
        <v>54</v>
      </c>
      <c r="AM10" s="313" t="s">
        <v>271</v>
      </c>
      <c r="AN10" s="314" t="s">
        <v>54</v>
      </c>
      <c r="AO10" s="313" t="s">
        <v>265</v>
      </c>
      <c r="AP10" s="315" t="s">
        <v>54</v>
      </c>
      <c r="AQ10" s="313" t="s">
        <v>266</v>
      </c>
      <c r="AR10" s="321" t="s">
        <v>54</v>
      </c>
      <c r="AS10" s="313" t="s">
        <v>267</v>
      </c>
      <c r="AT10" s="314" t="s">
        <v>54</v>
      </c>
      <c r="AU10" s="313" t="s">
        <v>268</v>
      </c>
      <c r="AV10" s="314" t="s">
        <v>54</v>
      </c>
      <c r="AW10" s="313" t="s">
        <v>269</v>
      </c>
      <c r="AX10" s="315" t="s">
        <v>54</v>
      </c>
      <c r="AY10" s="313" t="s">
        <v>270</v>
      </c>
      <c r="AZ10" s="321" t="s">
        <v>54</v>
      </c>
      <c r="BA10" s="121" t="s">
        <v>69</v>
      </c>
      <c r="BB10" s="290" t="s">
        <v>56</v>
      </c>
    </row>
    <row r="11" spans="1:63" s="57" customFormat="1" ht="11.25" x14ac:dyDescent="0.2">
      <c r="A11" s="416" t="s">
        <v>81</v>
      </c>
      <c r="B11" s="417"/>
      <c r="C11" s="418"/>
      <c r="D11" s="419"/>
      <c r="E11" s="418"/>
      <c r="F11" s="419"/>
      <c r="G11" s="420"/>
      <c r="H11" s="419"/>
      <c r="I11" s="421"/>
      <c r="J11" s="419"/>
      <c r="K11" s="420"/>
      <c r="L11" s="419"/>
      <c r="M11" s="420"/>
      <c r="N11" s="419"/>
      <c r="O11" s="420"/>
      <c r="P11" s="419"/>
      <c r="Q11" s="420"/>
      <c r="R11" s="419"/>
      <c r="S11" s="420"/>
      <c r="T11" s="419"/>
      <c r="U11" s="420"/>
      <c r="V11" s="421"/>
      <c r="W11" s="420"/>
      <c r="X11" s="421"/>
      <c r="Y11" s="420"/>
      <c r="Z11" s="419"/>
      <c r="AA11" s="420"/>
      <c r="AB11" s="419"/>
      <c r="AC11" s="420"/>
      <c r="AD11" s="419"/>
      <c r="AE11" s="420"/>
      <c r="AF11" s="421"/>
      <c r="AG11" s="420"/>
      <c r="AH11" s="421"/>
      <c r="AI11" s="420"/>
      <c r="AJ11" s="419"/>
      <c r="AK11" s="420"/>
      <c r="AL11" s="419"/>
      <c r="AM11" s="420"/>
      <c r="AN11" s="419"/>
      <c r="AO11" s="420"/>
      <c r="AP11" s="421"/>
      <c r="AQ11" s="420"/>
      <c r="AR11" s="421"/>
      <c r="AS11" s="420"/>
      <c r="AT11" s="419"/>
      <c r="AU11" s="420"/>
      <c r="AV11" s="419"/>
      <c r="AW11" s="420"/>
      <c r="AX11" s="421"/>
      <c r="AY11" s="420"/>
      <c r="AZ11" s="421"/>
      <c r="BA11" s="317"/>
      <c r="BB11" s="492" t="s">
        <v>145</v>
      </c>
    </row>
    <row r="12" spans="1:63" s="57" customFormat="1" ht="12" x14ac:dyDescent="0.2">
      <c r="A12" s="422" t="s">
        <v>68</v>
      </c>
      <c r="B12" s="423">
        <v>5000</v>
      </c>
      <c r="C12" s="424">
        <f>B12*D12</f>
        <v>5000</v>
      </c>
      <c r="D12" s="419">
        <v>1</v>
      </c>
      <c r="E12" s="424">
        <f>B12*F12</f>
        <v>0</v>
      </c>
      <c r="F12" s="419">
        <v>0</v>
      </c>
      <c r="G12" s="425">
        <f>B12*H12</f>
        <v>0</v>
      </c>
      <c r="H12" s="419">
        <v>0</v>
      </c>
      <c r="I12" s="425">
        <f>B12*J12</f>
        <v>0</v>
      </c>
      <c r="J12" s="419">
        <v>0</v>
      </c>
      <c r="K12" s="425">
        <f>B12*L12</f>
        <v>0</v>
      </c>
      <c r="L12" s="419">
        <v>0</v>
      </c>
      <c r="M12" s="425">
        <f>B12*N12</f>
        <v>0</v>
      </c>
      <c r="N12" s="419">
        <v>0</v>
      </c>
      <c r="O12" s="425">
        <f>B12*P12</f>
        <v>0</v>
      </c>
      <c r="P12" s="419">
        <v>0</v>
      </c>
      <c r="Q12" s="425">
        <f>B12*R12</f>
        <v>0</v>
      </c>
      <c r="R12" s="419">
        <v>0</v>
      </c>
      <c r="S12" s="425">
        <f>B12*T12</f>
        <v>0</v>
      </c>
      <c r="T12" s="419">
        <v>0</v>
      </c>
      <c r="U12" s="425">
        <f>B12*V12</f>
        <v>0</v>
      </c>
      <c r="V12" s="421">
        <v>0</v>
      </c>
      <c r="W12" s="425">
        <f>D12*X12</f>
        <v>0</v>
      </c>
      <c r="X12" s="421">
        <v>0</v>
      </c>
      <c r="Y12" s="425">
        <f>L12*Z12</f>
        <v>0</v>
      </c>
      <c r="Z12" s="419">
        <v>0</v>
      </c>
      <c r="AA12" s="425">
        <f>L12*AB12</f>
        <v>0</v>
      </c>
      <c r="AB12" s="419">
        <v>0</v>
      </c>
      <c r="AC12" s="425">
        <f>L12*AD12</f>
        <v>0</v>
      </c>
      <c r="AD12" s="419">
        <v>0</v>
      </c>
      <c r="AE12" s="425">
        <f>L12*AF12</f>
        <v>0</v>
      </c>
      <c r="AF12" s="421">
        <v>0</v>
      </c>
      <c r="AG12" s="425">
        <f>N12*AH12</f>
        <v>0</v>
      </c>
      <c r="AH12" s="421">
        <v>0</v>
      </c>
      <c r="AI12" s="425">
        <f>V12*AJ12</f>
        <v>0</v>
      </c>
      <c r="AJ12" s="419">
        <v>0</v>
      </c>
      <c r="AK12" s="425">
        <f>V12*AL12</f>
        <v>0</v>
      </c>
      <c r="AL12" s="419">
        <v>0</v>
      </c>
      <c r="AM12" s="425">
        <f>V12*AN12</f>
        <v>0</v>
      </c>
      <c r="AN12" s="419">
        <v>0</v>
      </c>
      <c r="AO12" s="425">
        <f>V12*AP12</f>
        <v>0</v>
      </c>
      <c r="AP12" s="421">
        <v>0</v>
      </c>
      <c r="AQ12" s="425">
        <f>X12*AR12</f>
        <v>0</v>
      </c>
      <c r="AR12" s="421">
        <v>0</v>
      </c>
      <c r="AS12" s="425">
        <f>AD12*AT12</f>
        <v>0</v>
      </c>
      <c r="AT12" s="419">
        <v>0</v>
      </c>
      <c r="AU12" s="425">
        <f>AD12*AV12</f>
        <v>0</v>
      </c>
      <c r="AV12" s="419">
        <v>0</v>
      </c>
      <c r="AW12" s="425">
        <f>AD12*AX12</f>
        <v>0</v>
      </c>
      <c r="AX12" s="421">
        <v>0</v>
      </c>
      <c r="AY12" s="425">
        <f>AF12*AZ12</f>
        <v>0</v>
      </c>
      <c r="AZ12" s="421">
        <v>0</v>
      </c>
      <c r="BA12" s="124">
        <f t="shared" ref="BA12:BA13" si="0">+D12+F12+H12+J12+L12+N12+P12+R12+T12+V12+X12+Z12+AB12+AD12+AF12+AH12+AJ12+AL12+AN12+AP12+AR12+AT12+AV12+AX12+AZ12</f>
        <v>1</v>
      </c>
      <c r="BB12" s="492"/>
    </row>
    <row r="13" spans="1:63" s="57" customFormat="1" thickBot="1" x14ac:dyDescent="0.25">
      <c r="A13" s="426" t="s">
        <v>182</v>
      </c>
      <c r="B13" s="427">
        <v>1200</v>
      </c>
      <c r="C13" s="428">
        <f>B13*D13</f>
        <v>600</v>
      </c>
      <c r="D13" s="429">
        <v>0.5</v>
      </c>
      <c r="E13" s="428">
        <f>B13*F13</f>
        <v>600</v>
      </c>
      <c r="F13" s="429">
        <v>0.5</v>
      </c>
      <c r="G13" s="430">
        <f>B13*H13</f>
        <v>0</v>
      </c>
      <c r="H13" s="429">
        <v>0</v>
      </c>
      <c r="I13" s="430">
        <f>B13*J13</f>
        <v>0</v>
      </c>
      <c r="J13" s="429">
        <v>0</v>
      </c>
      <c r="K13" s="430">
        <f>B13*L13</f>
        <v>0</v>
      </c>
      <c r="L13" s="429">
        <v>0</v>
      </c>
      <c r="M13" s="430">
        <f>B13*N13</f>
        <v>0</v>
      </c>
      <c r="N13" s="429">
        <v>0</v>
      </c>
      <c r="O13" s="430">
        <f>B13*P13</f>
        <v>0</v>
      </c>
      <c r="P13" s="429">
        <v>0</v>
      </c>
      <c r="Q13" s="430">
        <f>B13*R13</f>
        <v>0</v>
      </c>
      <c r="R13" s="429">
        <v>0</v>
      </c>
      <c r="S13" s="430">
        <f>B13*T13</f>
        <v>0</v>
      </c>
      <c r="T13" s="429">
        <v>0</v>
      </c>
      <c r="U13" s="430">
        <f>B13*V13</f>
        <v>0</v>
      </c>
      <c r="V13" s="431">
        <v>0</v>
      </c>
      <c r="W13" s="430">
        <f>D13*X13</f>
        <v>0</v>
      </c>
      <c r="X13" s="431">
        <v>0</v>
      </c>
      <c r="Y13" s="430">
        <f>L13*Z13</f>
        <v>0</v>
      </c>
      <c r="Z13" s="429">
        <v>0</v>
      </c>
      <c r="AA13" s="430">
        <f>L13*AB13</f>
        <v>0</v>
      </c>
      <c r="AB13" s="429">
        <v>0</v>
      </c>
      <c r="AC13" s="430">
        <f>L13*AD13</f>
        <v>0</v>
      </c>
      <c r="AD13" s="429">
        <v>0</v>
      </c>
      <c r="AE13" s="430">
        <f>L13*AF13</f>
        <v>0</v>
      </c>
      <c r="AF13" s="431">
        <v>0</v>
      </c>
      <c r="AG13" s="430">
        <f>N13*AH13</f>
        <v>0</v>
      </c>
      <c r="AH13" s="431">
        <v>0</v>
      </c>
      <c r="AI13" s="430">
        <f>V13*AJ13</f>
        <v>0</v>
      </c>
      <c r="AJ13" s="429">
        <v>0</v>
      </c>
      <c r="AK13" s="430">
        <f>V13*AL13</f>
        <v>0</v>
      </c>
      <c r="AL13" s="429">
        <v>0</v>
      </c>
      <c r="AM13" s="430">
        <f>V13*AN13</f>
        <v>0</v>
      </c>
      <c r="AN13" s="429">
        <v>0</v>
      </c>
      <c r="AO13" s="430">
        <f>V13*AP13</f>
        <v>0</v>
      </c>
      <c r="AP13" s="431">
        <v>0</v>
      </c>
      <c r="AQ13" s="430">
        <f>X13*AR13</f>
        <v>0</v>
      </c>
      <c r="AR13" s="431">
        <v>0</v>
      </c>
      <c r="AS13" s="430">
        <f>AD13*AT13</f>
        <v>0</v>
      </c>
      <c r="AT13" s="429">
        <v>0</v>
      </c>
      <c r="AU13" s="430">
        <f>AD13*AV13</f>
        <v>0</v>
      </c>
      <c r="AV13" s="429">
        <v>0</v>
      </c>
      <c r="AW13" s="430">
        <f>AD13*AX13</f>
        <v>0</v>
      </c>
      <c r="AX13" s="431">
        <v>0</v>
      </c>
      <c r="AY13" s="430">
        <f>AF13*AZ13</f>
        <v>0</v>
      </c>
      <c r="AZ13" s="431">
        <v>0</v>
      </c>
      <c r="BA13" s="68">
        <f t="shared" si="0"/>
        <v>1</v>
      </c>
      <c r="BB13" s="493"/>
    </row>
    <row r="14" spans="1:63" x14ac:dyDescent="0.2">
      <c r="A14" s="230" t="s">
        <v>286</v>
      </c>
      <c r="B14" s="243"/>
      <c r="C14" s="70">
        <f t="shared" ref="C14:C28" si="1">B14*D14</f>
        <v>0</v>
      </c>
      <c r="D14" s="221"/>
      <c r="E14" s="70">
        <f t="shared" ref="E14:E28" si="2">$B14*F14</f>
        <v>0</v>
      </c>
      <c r="F14" s="221"/>
      <c r="G14" s="70">
        <f t="shared" ref="G14:G28" si="3">$B14*H14</f>
        <v>0</v>
      </c>
      <c r="H14" s="221"/>
      <c r="I14" s="70">
        <f t="shared" ref="I14:I28" si="4">$B14*J14</f>
        <v>0</v>
      </c>
      <c r="J14" s="221"/>
      <c r="K14" s="70">
        <f t="shared" ref="K14:K28" si="5">$B14*L14</f>
        <v>0</v>
      </c>
      <c r="L14" s="221"/>
      <c r="M14" s="70">
        <f t="shared" ref="M14:M28" si="6">$B14*N14</f>
        <v>0</v>
      </c>
      <c r="N14" s="221"/>
      <c r="O14" s="70">
        <f t="shared" ref="O14:O28" si="7">$B14*P14</f>
        <v>0</v>
      </c>
      <c r="P14" s="221"/>
      <c r="Q14" s="70">
        <f t="shared" ref="Q14:Q28" si="8">$B14*R14</f>
        <v>0</v>
      </c>
      <c r="R14" s="221"/>
      <c r="S14" s="70">
        <f t="shared" ref="S14:S28" si="9">$B14*T14</f>
        <v>0</v>
      </c>
      <c r="T14" s="221"/>
      <c r="U14" s="70">
        <f t="shared" ref="U14:U28" si="10">$B14*V14</f>
        <v>0</v>
      </c>
      <c r="V14" s="221"/>
      <c r="W14" s="70">
        <f t="shared" ref="W14:W54" si="11">$B14*X14</f>
        <v>0</v>
      </c>
      <c r="X14" s="221"/>
      <c r="Y14" s="70">
        <f t="shared" ref="Y14:Y24" si="12">$B14*Z14</f>
        <v>0</v>
      </c>
      <c r="Z14" s="221"/>
      <c r="AA14" s="70">
        <f t="shared" ref="AA14:AA24" si="13">$B14*AB14</f>
        <v>0</v>
      </c>
      <c r="AB14" s="221"/>
      <c r="AC14" s="70">
        <f t="shared" ref="AC14:AC24" si="14">$B14*AD14</f>
        <v>0</v>
      </c>
      <c r="AD14" s="221"/>
      <c r="AE14" s="70">
        <f t="shared" ref="AE14:AE24" si="15">$B14*AF14</f>
        <v>0</v>
      </c>
      <c r="AF14" s="221"/>
      <c r="AG14" s="70">
        <f t="shared" ref="AG14:AG24" si="16">$B14*AH14</f>
        <v>0</v>
      </c>
      <c r="AH14" s="221"/>
      <c r="AI14" s="70">
        <f t="shared" ref="AI14:AI24" si="17">$B14*AJ14</f>
        <v>0</v>
      </c>
      <c r="AJ14" s="221"/>
      <c r="AK14" s="70">
        <f t="shared" ref="AK14:AK24" si="18">$B14*AL14</f>
        <v>0</v>
      </c>
      <c r="AL14" s="221"/>
      <c r="AM14" s="70">
        <f t="shared" ref="AM14:AM24" si="19">$B14*AN14</f>
        <v>0</v>
      </c>
      <c r="AN14" s="221"/>
      <c r="AO14" s="70">
        <f t="shared" ref="AO14:AO24" si="20">$B14*AP14</f>
        <v>0</v>
      </c>
      <c r="AP14" s="221"/>
      <c r="AQ14" s="70">
        <f t="shared" ref="AQ14:AQ24" si="21">$B14*AR14</f>
        <v>0</v>
      </c>
      <c r="AR14" s="221"/>
      <c r="AS14" s="70">
        <f t="shared" ref="AS14:AS24" si="22">$B14*AT14</f>
        <v>0</v>
      </c>
      <c r="AT14" s="221"/>
      <c r="AU14" s="70">
        <f t="shared" ref="AU14:AU24" si="23">$B14*AV14</f>
        <v>0</v>
      </c>
      <c r="AV14" s="221"/>
      <c r="AW14" s="70">
        <f t="shared" ref="AW14:AW24" si="24">$B14*AX14</f>
        <v>0</v>
      </c>
      <c r="AX14" s="221"/>
      <c r="AY14" s="70">
        <f t="shared" ref="AY14:AY24" si="25">$B14*AZ14</f>
        <v>0</v>
      </c>
      <c r="AZ14" s="221"/>
      <c r="BA14" s="54">
        <f>+D14+F14+H14+J14+L14+N14+P14+R14+T14+V14+X14+Z14+AB14+AD14+AF14+AH14+AJ14+AL14+AN14+AP14+AR14+AT14+AV14+AX14+AZ14</f>
        <v>0</v>
      </c>
      <c r="BB14" s="125"/>
    </row>
    <row r="15" spans="1:63" x14ac:dyDescent="0.2">
      <c r="A15" s="230" t="s">
        <v>287</v>
      </c>
      <c r="B15" s="243"/>
      <c r="C15" s="70">
        <f t="shared" si="1"/>
        <v>0</v>
      </c>
      <c r="D15" s="221"/>
      <c r="E15" s="70">
        <f t="shared" si="2"/>
        <v>0</v>
      </c>
      <c r="F15" s="221"/>
      <c r="G15" s="70">
        <f t="shared" si="3"/>
        <v>0</v>
      </c>
      <c r="H15" s="221"/>
      <c r="I15" s="70">
        <f t="shared" si="4"/>
        <v>0</v>
      </c>
      <c r="J15" s="221"/>
      <c r="K15" s="70">
        <f t="shared" si="5"/>
        <v>0</v>
      </c>
      <c r="L15" s="221"/>
      <c r="M15" s="70">
        <f t="shared" si="6"/>
        <v>0</v>
      </c>
      <c r="N15" s="221"/>
      <c r="O15" s="70">
        <f t="shared" si="7"/>
        <v>0</v>
      </c>
      <c r="P15" s="221"/>
      <c r="Q15" s="70">
        <f t="shared" si="8"/>
        <v>0</v>
      </c>
      <c r="R15" s="221"/>
      <c r="S15" s="70">
        <f t="shared" si="9"/>
        <v>0</v>
      </c>
      <c r="T15" s="221"/>
      <c r="U15" s="70">
        <f t="shared" si="10"/>
        <v>0</v>
      </c>
      <c r="V15" s="221"/>
      <c r="W15" s="70">
        <f t="shared" ref="W15:W24" si="26">$B15*X15</f>
        <v>0</v>
      </c>
      <c r="X15" s="221"/>
      <c r="Y15" s="70">
        <f t="shared" si="12"/>
        <v>0</v>
      </c>
      <c r="Z15" s="221"/>
      <c r="AA15" s="70">
        <f t="shared" si="13"/>
        <v>0</v>
      </c>
      <c r="AB15" s="221"/>
      <c r="AC15" s="70">
        <f t="shared" si="14"/>
        <v>0</v>
      </c>
      <c r="AD15" s="221"/>
      <c r="AE15" s="70">
        <f t="shared" si="15"/>
        <v>0</v>
      </c>
      <c r="AF15" s="221"/>
      <c r="AG15" s="70">
        <f t="shared" si="16"/>
        <v>0</v>
      </c>
      <c r="AH15" s="221"/>
      <c r="AI15" s="70">
        <f t="shared" si="17"/>
        <v>0</v>
      </c>
      <c r="AJ15" s="221"/>
      <c r="AK15" s="70">
        <f t="shared" si="18"/>
        <v>0</v>
      </c>
      <c r="AL15" s="221"/>
      <c r="AM15" s="70">
        <f t="shared" si="19"/>
        <v>0</v>
      </c>
      <c r="AN15" s="221"/>
      <c r="AO15" s="70">
        <f t="shared" si="20"/>
        <v>0</v>
      </c>
      <c r="AP15" s="221"/>
      <c r="AQ15" s="70">
        <f t="shared" si="21"/>
        <v>0</v>
      </c>
      <c r="AR15" s="221"/>
      <c r="AS15" s="70">
        <f t="shared" si="22"/>
        <v>0</v>
      </c>
      <c r="AT15" s="221"/>
      <c r="AU15" s="70">
        <f t="shared" si="23"/>
        <v>0</v>
      </c>
      <c r="AV15" s="221"/>
      <c r="AW15" s="70">
        <f t="shared" si="24"/>
        <v>0</v>
      </c>
      <c r="AX15" s="221"/>
      <c r="AY15" s="70">
        <f t="shared" si="25"/>
        <v>0</v>
      </c>
      <c r="AZ15" s="221"/>
      <c r="BA15" s="54">
        <f t="shared" ref="BA15:BA54" si="27">+D15+F15+H15+J15+L15+N15+P15+R15+T15+V15+X15+Z15+AB15+AD15+AF15+AH15+AJ15+AL15+AN15+AP15+AR15+AT15+AV15+AX15+AZ15</f>
        <v>0</v>
      </c>
      <c r="BB15" s="125"/>
    </row>
    <row r="16" spans="1:63" x14ac:dyDescent="0.2">
      <c r="A16" s="230" t="s">
        <v>288</v>
      </c>
      <c r="B16" s="243"/>
      <c r="C16" s="70">
        <f t="shared" si="1"/>
        <v>0</v>
      </c>
      <c r="D16" s="221"/>
      <c r="E16" s="70">
        <f t="shared" si="2"/>
        <v>0</v>
      </c>
      <c r="F16" s="221"/>
      <c r="G16" s="70">
        <f t="shared" si="3"/>
        <v>0</v>
      </c>
      <c r="H16" s="221"/>
      <c r="I16" s="70">
        <f t="shared" si="4"/>
        <v>0</v>
      </c>
      <c r="J16" s="221"/>
      <c r="K16" s="70">
        <f t="shared" si="5"/>
        <v>0</v>
      </c>
      <c r="L16" s="221"/>
      <c r="M16" s="70">
        <f t="shared" si="6"/>
        <v>0</v>
      </c>
      <c r="N16" s="221"/>
      <c r="O16" s="70">
        <f t="shared" si="7"/>
        <v>0</v>
      </c>
      <c r="P16" s="221"/>
      <c r="Q16" s="70">
        <f t="shared" si="8"/>
        <v>0</v>
      </c>
      <c r="R16" s="221"/>
      <c r="S16" s="70">
        <f t="shared" si="9"/>
        <v>0</v>
      </c>
      <c r="T16" s="221"/>
      <c r="U16" s="70">
        <f t="shared" si="10"/>
        <v>0</v>
      </c>
      <c r="V16" s="221"/>
      <c r="W16" s="70">
        <f t="shared" si="26"/>
        <v>0</v>
      </c>
      <c r="X16" s="221"/>
      <c r="Y16" s="70">
        <f t="shared" si="12"/>
        <v>0</v>
      </c>
      <c r="Z16" s="221"/>
      <c r="AA16" s="70">
        <f t="shared" si="13"/>
        <v>0</v>
      </c>
      <c r="AB16" s="221"/>
      <c r="AC16" s="70">
        <f t="shared" si="14"/>
        <v>0</v>
      </c>
      <c r="AD16" s="221"/>
      <c r="AE16" s="70">
        <f t="shared" si="15"/>
        <v>0</v>
      </c>
      <c r="AF16" s="221"/>
      <c r="AG16" s="70">
        <f t="shared" si="16"/>
        <v>0</v>
      </c>
      <c r="AH16" s="221"/>
      <c r="AI16" s="70">
        <f t="shared" si="17"/>
        <v>0</v>
      </c>
      <c r="AJ16" s="221"/>
      <c r="AK16" s="70">
        <f t="shared" si="18"/>
        <v>0</v>
      </c>
      <c r="AL16" s="221"/>
      <c r="AM16" s="70">
        <f t="shared" si="19"/>
        <v>0</v>
      </c>
      <c r="AN16" s="221"/>
      <c r="AO16" s="70">
        <f t="shared" si="20"/>
        <v>0</v>
      </c>
      <c r="AP16" s="221"/>
      <c r="AQ16" s="70">
        <f t="shared" si="21"/>
        <v>0</v>
      </c>
      <c r="AR16" s="221"/>
      <c r="AS16" s="70">
        <f t="shared" si="22"/>
        <v>0</v>
      </c>
      <c r="AT16" s="221"/>
      <c r="AU16" s="70">
        <f t="shared" si="23"/>
        <v>0</v>
      </c>
      <c r="AV16" s="221"/>
      <c r="AW16" s="70">
        <f t="shared" si="24"/>
        <v>0</v>
      </c>
      <c r="AX16" s="221"/>
      <c r="AY16" s="70">
        <f t="shared" si="25"/>
        <v>0</v>
      </c>
      <c r="AZ16" s="221"/>
      <c r="BA16" s="54">
        <f t="shared" si="27"/>
        <v>0</v>
      </c>
      <c r="BB16" s="125"/>
    </row>
    <row r="17" spans="1:54" x14ac:dyDescent="0.2">
      <c r="A17" s="230" t="s">
        <v>289</v>
      </c>
      <c r="B17" s="243"/>
      <c r="C17" s="70">
        <f t="shared" si="1"/>
        <v>0</v>
      </c>
      <c r="D17" s="221"/>
      <c r="E17" s="70">
        <f t="shared" si="2"/>
        <v>0</v>
      </c>
      <c r="F17" s="221"/>
      <c r="G17" s="70">
        <f t="shared" si="3"/>
        <v>0</v>
      </c>
      <c r="H17" s="221"/>
      <c r="I17" s="70">
        <f t="shared" si="4"/>
        <v>0</v>
      </c>
      <c r="J17" s="221"/>
      <c r="K17" s="70">
        <f t="shared" si="5"/>
        <v>0</v>
      </c>
      <c r="L17" s="221"/>
      <c r="M17" s="70">
        <f t="shared" si="6"/>
        <v>0</v>
      </c>
      <c r="N17" s="221"/>
      <c r="O17" s="70">
        <f t="shared" si="7"/>
        <v>0</v>
      </c>
      <c r="P17" s="221"/>
      <c r="Q17" s="70">
        <f t="shared" si="8"/>
        <v>0</v>
      </c>
      <c r="R17" s="221"/>
      <c r="S17" s="70">
        <f t="shared" si="9"/>
        <v>0</v>
      </c>
      <c r="T17" s="221"/>
      <c r="U17" s="70">
        <f t="shared" si="10"/>
        <v>0</v>
      </c>
      <c r="V17" s="221"/>
      <c r="W17" s="70">
        <f t="shared" si="26"/>
        <v>0</v>
      </c>
      <c r="X17" s="221"/>
      <c r="Y17" s="70">
        <f t="shared" si="12"/>
        <v>0</v>
      </c>
      <c r="Z17" s="221"/>
      <c r="AA17" s="70">
        <f t="shared" si="13"/>
        <v>0</v>
      </c>
      <c r="AB17" s="221"/>
      <c r="AC17" s="70">
        <f t="shared" si="14"/>
        <v>0</v>
      </c>
      <c r="AD17" s="221"/>
      <c r="AE17" s="70">
        <f t="shared" si="15"/>
        <v>0</v>
      </c>
      <c r="AF17" s="221"/>
      <c r="AG17" s="70">
        <f t="shared" si="16"/>
        <v>0</v>
      </c>
      <c r="AH17" s="221"/>
      <c r="AI17" s="70">
        <f t="shared" si="17"/>
        <v>0</v>
      </c>
      <c r="AJ17" s="221"/>
      <c r="AK17" s="70">
        <f t="shared" si="18"/>
        <v>0</v>
      </c>
      <c r="AL17" s="221"/>
      <c r="AM17" s="70">
        <f t="shared" si="19"/>
        <v>0</v>
      </c>
      <c r="AN17" s="221"/>
      <c r="AO17" s="70">
        <f t="shared" si="20"/>
        <v>0</v>
      </c>
      <c r="AP17" s="221"/>
      <c r="AQ17" s="70">
        <f t="shared" si="21"/>
        <v>0</v>
      </c>
      <c r="AR17" s="221"/>
      <c r="AS17" s="70">
        <f t="shared" si="22"/>
        <v>0</v>
      </c>
      <c r="AT17" s="221"/>
      <c r="AU17" s="70">
        <f t="shared" si="23"/>
        <v>0</v>
      </c>
      <c r="AV17" s="221"/>
      <c r="AW17" s="70">
        <f t="shared" si="24"/>
        <v>0</v>
      </c>
      <c r="AX17" s="221"/>
      <c r="AY17" s="70">
        <f t="shared" si="25"/>
        <v>0</v>
      </c>
      <c r="AZ17" s="221"/>
      <c r="BA17" s="54">
        <f t="shared" si="27"/>
        <v>0</v>
      </c>
      <c r="BB17" s="125"/>
    </row>
    <row r="18" spans="1:54" x14ac:dyDescent="0.2">
      <c r="A18" s="230" t="s">
        <v>321</v>
      </c>
      <c r="B18" s="243"/>
      <c r="C18" s="70">
        <f t="shared" si="1"/>
        <v>0</v>
      </c>
      <c r="D18" s="221"/>
      <c r="E18" s="70">
        <f t="shared" si="2"/>
        <v>0</v>
      </c>
      <c r="F18" s="221"/>
      <c r="G18" s="70">
        <f t="shared" si="3"/>
        <v>0</v>
      </c>
      <c r="H18" s="221"/>
      <c r="I18" s="70">
        <f t="shared" si="4"/>
        <v>0</v>
      </c>
      <c r="J18" s="221"/>
      <c r="K18" s="70">
        <f t="shared" si="5"/>
        <v>0</v>
      </c>
      <c r="L18" s="221"/>
      <c r="M18" s="70">
        <f t="shared" si="6"/>
        <v>0</v>
      </c>
      <c r="N18" s="221"/>
      <c r="O18" s="70">
        <f t="shared" si="7"/>
        <v>0</v>
      </c>
      <c r="P18" s="221"/>
      <c r="Q18" s="70">
        <f t="shared" si="8"/>
        <v>0</v>
      </c>
      <c r="R18" s="221"/>
      <c r="S18" s="70">
        <f t="shared" si="9"/>
        <v>0</v>
      </c>
      <c r="T18" s="221"/>
      <c r="U18" s="70">
        <f t="shared" si="10"/>
        <v>0</v>
      </c>
      <c r="V18" s="221"/>
      <c r="W18" s="70">
        <f t="shared" si="26"/>
        <v>0</v>
      </c>
      <c r="X18" s="221"/>
      <c r="Y18" s="70">
        <f t="shared" si="12"/>
        <v>0</v>
      </c>
      <c r="Z18" s="221"/>
      <c r="AA18" s="70">
        <f t="shared" si="13"/>
        <v>0</v>
      </c>
      <c r="AB18" s="221"/>
      <c r="AC18" s="70">
        <f t="shared" si="14"/>
        <v>0</v>
      </c>
      <c r="AD18" s="221"/>
      <c r="AE18" s="70">
        <f t="shared" si="15"/>
        <v>0</v>
      </c>
      <c r="AF18" s="221"/>
      <c r="AG18" s="70">
        <f t="shared" si="16"/>
        <v>0</v>
      </c>
      <c r="AH18" s="221"/>
      <c r="AI18" s="70">
        <f t="shared" si="17"/>
        <v>0</v>
      </c>
      <c r="AJ18" s="221"/>
      <c r="AK18" s="70">
        <f t="shared" si="18"/>
        <v>0</v>
      </c>
      <c r="AL18" s="221"/>
      <c r="AM18" s="70">
        <f t="shared" si="19"/>
        <v>0</v>
      </c>
      <c r="AN18" s="221"/>
      <c r="AO18" s="70">
        <f t="shared" si="20"/>
        <v>0</v>
      </c>
      <c r="AP18" s="221"/>
      <c r="AQ18" s="70">
        <f t="shared" si="21"/>
        <v>0</v>
      </c>
      <c r="AR18" s="221"/>
      <c r="AS18" s="70">
        <f t="shared" si="22"/>
        <v>0</v>
      </c>
      <c r="AT18" s="221"/>
      <c r="AU18" s="70">
        <f t="shared" si="23"/>
        <v>0</v>
      </c>
      <c r="AV18" s="221"/>
      <c r="AW18" s="70">
        <f t="shared" si="24"/>
        <v>0</v>
      </c>
      <c r="AX18" s="221"/>
      <c r="AY18" s="70">
        <f t="shared" si="25"/>
        <v>0</v>
      </c>
      <c r="AZ18" s="221"/>
      <c r="BA18" s="54">
        <f t="shared" si="27"/>
        <v>0</v>
      </c>
      <c r="BB18" s="125"/>
    </row>
    <row r="19" spans="1:54" x14ac:dyDescent="0.2">
      <c r="A19" s="230" t="s">
        <v>297</v>
      </c>
      <c r="B19" s="243"/>
      <c r="C19" s="70">
        <f t="shared" si="1"/>
        <v>0</v>
      </c>
      <c r="D19" s="221"/>
      <c r="E19" s="70">
        <f t="shared" si="2"/>
        <v>0</v>
      </c>
      <c r="F19" s="221"/>
      <c r="G19" s="70">
        <f t="shared" si="3"/>
        <v>0</v>
      </c>
      <c r="H19" s="221"/>
      <c r="I19" s="70">
        <f t="shared" si="4"/>
        <v>0</v>
      </c>
      <c r="J19" s="221"/>
      <c r="K19" s="70">
        <f t="shared" si="5"/>
        <v>0</v>
      </c>
      <c r="L19" s="221"/>
      <c r="M19" s="70">
        <f t="shared" si="6"/>
        <v>0</v>
      </c>
      <c r="N19" s="221"/>
      <c r="O19" s="70">
        <f t="shared" si="7"/>
        <v>0</v>
      </c>
      <c r="P19" s="221"/>
      <c r="Q19" s="70">
        <f t="shared" si="8"/>
        <v>0</v>
      </c>
      <c r="R19" s="221"/>
      <c r="S19" s="70">
        <f t="shared" si="9"/>
        <v>0</v>
      </c>
      <c r="T19" s="221"/>
      <c r="U19" s="70">
        <f t="shared" si="10"/>
        <v>0</v>
      </c>
      <c r="V19" s="221"/>
      <c r="W19" s="70">
        <f t="shared" ref="W19" si="28">$B19*X19</f>
        <v>0</v>
      </c>
      <c r="X19" s="221"/>
      <c r="Y19" s="70">
        <f t="shared" ref="Y19" si="29">$B19*Z19</f>
        <v>0</v>
      </c>
      <c r="Z19" s="221"/>
      <c r="AA19" s="70">
        <f t="shared" ref="AA19" si="30">$B19*AB19</f>
        <v>0</v>
      </c>
      <c r="AB19" s="221"/>
      <c r="AC19" s="70">
        <f t="shared" ref="AC19" si="31">$B19*AD19</f>
        <v>0</v>
      </c>
      <c r="AD19" s="221"/>
      <c r="AE19" s="70">
        <f t="shared" ref="AE19" si="32">$B19*AF19</f>
        <v>0</v>
      </c>
      <c r="AF19" s="221"/>
      <c r="AG19" s="70">
        <f t="shared" ref="AG19" si="33">$B19*AH19</f>
        <v>0</v>
      </c>
      <c r="AH19" s="221"/>
      <c r="AI19" s="70">
        <f t="shared" ref="AI19" si="34">$B19*AJ19</f>
        <v>0</v>
      </c>
      <c r="AJ19" s="221"/>
      <c r="AK19" s="70">
        <f t="shared" ref="AK19" si="35">$B19*AL19</f>
        <v>0</v>
      </c>
      <c r="AL19" s="221"/>
      <c r="AM19" s="70">
        <f t="shared" ref="AM19" si="36">$B19*AN19</f>
        <v>0</v>
      </c>
      <c r="AN19" s="221"/>
      <c r="AO19" s="70">
        <f t="shared" ref="AO19" si="37">$B19*AP19</f>
        <v>0</v>
      </c>
      <c r="AP19" s="221"/>
      <c r="AQ19" s="70">
        <f t="shared" ref="AQ19" si="38">$B19*AR19</f>
        <v>0</v>
      </c>
      <c r="AR19" s="221"/>
      <c r="AS19" s="70">
        <f t="shared" ref="AS19" si="39">$B19*AT19</f>
        <v>0</v>
      </c>
      <c r="AT19" s="221"/>
      <c r="AU19" s="70">
        <f t="shared" ref="AU19" si="40">$B19*AV19</f>
        <v>0</v>
      </c>
      <c r="AV19" s="221"/>
      <c r="AW19" s="70">
        <f t="shared" ref="AW19" si="41">$B19*AX19</f>
        <v>0</v>
      </c>
      <c r="AX19" s="221"/>
      <c r="AY19" s="70">
        <f t="shared" ref="AY19" si="42">$B19*AZ19</f>
        <v>0</v>
      </c>
      <c r="AZ19" s="221"/>
      <c r="BA19" s="54">
        <f t="shared" ref="BA19" si="43">+D19+F19+H19+J19+L19+N19+P19+R19+T19+V19+X19+Z19+AB19+AD19+AF19+AH19+AJ19+AL19+AN19+AP19+AR19+AT19+AV19+AX19+AZ19</f>
        <v>0</v>
      </c>
      <c r="BB19" s="125"/>
    </row>
    <row r="20" spans="1:54" x14ac:dyDescent="0.2">
      <c r="A20" s="230" t="s">
        <v>290</v>
      </c>
      <c r="B20" s="243"/>
      <c r="C20" s="70">
        <f t="shared" si="1"/>
        <v>0</v>
      </c>
      <c r="D20" s="221"/>
      <c r="E20" s="70">
        <f t="shared" si="2"/>
        <v>0</v>
      </c>
      <c r="F20" s="221"/>
      <c r="G20" s="70">
        <f t="shared" si="3"/>
        <v>0</v>
      </c>
      <c r="H20" s="221"/>
      <c r="I20" s="70">
        <f t="shared" si="4"/>
        <v>0</v>
      </c>
      <c r="J20" s="221"/>
      <c r="K20" s="70">
        <f t="shared" si="5"/>
        <v>0</v>
      </c>
      <c r="L20" s="221"/>
      <c r="M20" s="70">
        <f t="shared" si="6"/>
        <v>0</v>
      </c>
      <c r="N20" s="221"/>
      <c r="O20" s="70">
        <f t="shared" si="7"/>
        <v>0</v>
      </c>
      <c r="P20" s="221"/>
      <c r="Q20" s="70">
        <f t="shared" si="8"/>
        <v>0</v>
      </c>
      <c r="R20" s="221"/>
      <c r="S20" s="70">
        <f t="shared" si="9"/>
        <v>0</v>
      </c>
      <c r="T20" s="221"/>
      <c r="U20" s="70">
        <f t="shared" si="10"/>
        <v>0</v>
      </c>
      <c r="V20" s="221"/>
      <c r="W20" s="70">
        <f t="shared" si="26"/>
        <v>0</v>
      </c>
      <c r="X20" s="221"/>
      <c r="Y20" s="70">
        <f t="shared" si="12"/>
        <v>0</v>
      </c>
      <c r="Z20" s="221"/>
      <c r="AA20" s="70">
        <f t="shared" si="13"/>
        <v>0</v>
      </c>
      <c r="AB20" s="221"/>
      <c r="AC20" s="70">
        <f t="shared" si="14"/>
        <v>0</v>
      </c>
      <c r="AD20" s="221"/>
      <c r="AE20" s="70">
        <f t="shared" si="15"/>
        <v>0</v>
      </c>
      <c r="AF20" s="221"/>
      <c r="AG20" s="70">
        <f t="shared" si="16"/>
        <v>0</v>
      </c>
      <c r="AH20" s="221"/>
      <c r="AI20" s="70">
        <f t="shared" si="17"/>
        <v>0</v>
      </c>
      <c r="AJ20" s="221"/>
      <c r="AK20" s="70">
        <f t="shared" si="18"/>
        <v>0</v>
      </c>
      <c r="AL20" s="221"/>
      <c r="AM20" s="70">
        <f t="shared" si="19"/>
        <v>0</v>
      </c>
      <c r="AN20" s="221"/>
      <c r="AO20" s="70">
        <f t="shared" si="20"/>
        <v>0</v>
      </c>
      <c r="AP20" s="221"/>
      <c r="AQ20" s="70">
        <f t="shared" si="21"/>
        <v>0</v>
      </c>
      <c r="AR20" s="221"/>
      <c r="AS20" s="70">
        <f t="shared" si="22"/>
        <v>0</v>
      </c>
      <c r="AT20" s="221"/>
      <c r="AU20" s="70">
        <f t="shared" si="23"/>
        <v>0</v>
      </c>
      <c r="AV20" s="221"/>
      <c r="AW20" s="70">
        <f t="shared" si="24"/>
        <v>0</v>
      </c>
      <c r="AX20" s="221"/>
      <c r="AY20" s="70">
        <f t="shared" si="25"/>
        <v>0</v>
      </c>
      <c r="AZ20" s="221"/>
      <c r="BA20" s="54">
        <f t="shared" si="27"/>
        <v>0</v>
      </c>
      <c r="BB20" s="125"/>
    </row>
    <row r="21" spans="1:54" x14ac:dyDescent="0.2">
      <c r="A21" s="230" t="s">
        <v>291</v>
      </c>
      <c r="B21" s="243"/>
      <c r="C21" s="70">
        <f t="shared" si="1"/>
        <v>0</v>
      </c>
      <c r="D21" s="221"/>
      <c r="E21" s="70">
        <f t="shared" si="2"/>
        <v>0</v>
      </c>
      <c r="F21" s="221"/>
      <c r="G21" s="70">
        <f t="shared" si="3"/>
        <v>0</v>
      </c>
      <c r="H21" s="221"/>
      <c r="I21" s="70">
        <f t="shared" si="4"/>
        <v>0</v>
      </c>
      <c r="J21" s="221"/>
      <c r="K21" s="70">
        <f t="shared" si="5"/>
        <v>0</v>
      </c>
      <c r="L21" s="221"/>
      <c r="M21" s="70">
        <f t="shared" si="6"/>
        <v>0</v>
      </c>
      <c r="N21" s="221"/>
      <c r="O21" s="70">
        <f t="shared" si="7"/>
        <v>0</v>
      </c>
      <c r="P21" s="221"/>
      <c r="Q21" s="70">
        <f t="shared" si="8"/>
        <v>0</v>
      </c>
      <c r="R21" s="221"/>
      <c r="S21" s="70">
        <f t="shared" si="9"/>
        <v>0</v>
      </c>
      <c r="T21" s="221"/>
      <c r="U21" s="70">
        <f t="shared" si="10"/>
        <v>0</v>
      </c>
      <c r="V21" s="221"/>
      <c r="W21" s="70">
        <f t="shared" si="26"/>
        <v>0</v>
      </c>
      <c r="X21" s="221"/>
      <c r="Y21" s="70">
        <f t="shared" si="12"/>
        <v>0</v>
      </c>
      <c r="Z21" s="221"/>
      <c r="AA21" s="70">
        <f t="shared" si="13"/>
        <v>0</v>
      </c>
      <c r="AB21" s="221"/>
      <c r="AC21" s="70">
        <f t="shared" si="14"/>
        <v>0</v>
      </c>
      <c r="AD21" s="221"/>
      <c r="AE21" s="70">
        <f t="shared" si="15"/>
        <v>0</v>
      </c>
      <c r="AF21" s="221"/>
      <c r="AG21" s="70">
        <f t="shared" si="16"/>
        <v>0</v>
      </c>
      <c r="AH21" s="221"/>
      <c r="AI21" s="70">
        <f t="shared" si="17"/>
        <v>0</v>
      </c>
      <c r="AJ21" s="221"/>
      <c r="AK21" s="70">
        <f t="shared" si="18"/>
        <v>0</v>
      </c>
      <c r="AL21" s="221"/>
      <c r="AM21" s="70">
        <f t="shared" si="19"/>
        <v>0</v>
      </c>
      <c r="AN21" s="221"/>
      <c r="AO21" s="70">
        <f t="shared" si="20"/>
        <v>0</v>
      </c>
      <c r="AP21" s="221"/>
      <c r="AQ21" s="70">
        <f t="shared" si="21"/>
        <v>0</v>
      </c>
      <c r="AR21" s="221"/>
      <c r="AS21" s="70">
        <f t="shared" si="22"/>
        <v>0</v>
      </c>
      <c r="AT21" s="221"/>
      <c r="AU21" s="70">
        <f t="shared" si="23"/>
        <v>0</v>
      </c>
      <c r="AV21" s="221"/>
      <c r="AW21" s="70">
        <f t="shared" si="24"/>
        <v>0</v>
      </c>
      <c r="AX21" s="221"/>
      <c r="AY21" s="70">
        <f t="shared" si="25"/>
        <v>0</v>
      </c>
      <c r="AZ21" s="221"/>
      <c r="BA21" s="54">
        <f t="shared" si="27"/>
        <v>0</v>
      </c>
      <c r="BB21" s="125"/>
    </row>
    <row r="22" spans="1:54" x14ac:dyDescent="0.2">
      <c r="A22" s="230" t="s">
        <v>292</v>
      </c>
      <c r="B22" s="243"/>
      <c r="C22" s="70">
        <f t="shared" si="1"/>
        <v>0</v>
      </c>
      <c r="D22" s="221"/>
      <c r="E22" s="70">
        <f t="shared" si="2"/>
        <v>0</v>
      </c>
      <c r="F22" s="221"/>
      <c r="G22" s="70">
        <f t="shared" si="3"/>
        <v>0</v>
      </c>
      <c r="H22" s="221"/>
      <c r="I22" s="70">
        <f t="shared" si="4"/>
        <v>0</v>
      </c>
      <c r="J22" s="221"/>
      <c r="K22" s="70">
        <f t="shared" si="5"/>
        <v>0</v>
      </c>
      <c r="L22" s="221"/>
      <c r="M22" s="70">
        <f t="shared" si="6"/>
        <v>0</v>
      </c>
      <c r="N22" s="221"/>
      <c r="O22" s="70">
        <f t="shared" si="7"/>
        <v>0</v>
      </c>
      <c r="P22" s="221"/>
      <c r="Q22" s="70">
        <f t="shared" si="8"/>
        <v>0</v>
      </c>
      <c r="R22" s="221"/>
      <c r="S22" s="70">
        <f t="shared" si="9"/>
        <v>0</v>
      </c>
      <c r="T22" s="221"/>
      <c r="U22" s="70">
        <f t="shared" si="10"/>
        <v>0</v>
      </c>
      <c r="V22" s="221"/>
      <c r="W22" s="70">
        <f t="shared" si="26"/>
        <v>0</v>
      </c>
      <c r="X22" s="221"/>
      <c r="Y22" s="70">
        <f t="shared" si="12"/>
        <v>0</v>
      </c>
      <c r="Z22" s="221"/>
      <c r="AA22" s="70">
        <f t="shared" si="13"/>
        <v>0</v>
      </c>
      <c r="AB22" s="221"/>
      <c r="AC22" s="70">
        <f t="shared" si="14"/>
        <v>0</v>
      </c>
      <c r="AD22" s="221"/>
      <c r="AE22" s="70">
        <f t="shared" si="15"/>
        <v>0</v>
      </c>
      <c r="AF22" s="221"/>
      <c r="AG22" s="70">
        <f t="shared" si="16"/>
        <v>0</v>
      </c>
      <c r="AH22" s="221"/>
      <c r="AI22" s="70">
        <f t="shared" si="17"/>
        <v>0</v>
      </c>
      <c r="AJ22" s="221"/>
      <c r="AK22" s="70">
        <f t="shared" si="18"/>
        <v>0</v>
      </c>
      <c r="AL22" s="221"/>
      <c r="AM22" s="70">
        <f t="shared" si="19"/>
        <v>0</v>
      </c>
      <c r="AN22" s="221"/>
      <c r="AO22" s="70">
        <f t="shared" si="20"/>
        <v>0</v>
      </c>
      <c r="AP22" s="221"/>
      <c r="AQ22" s="70">
        <f t="shared" si="21"/>
        <v>0</v>
      </c>
      <c r="AR22" s="221"/>
      <c r="AS22" s="70">
        <f t="shared" si="22"/>
        <v>0</v>
      </c>
      <c r="AT22" s="221"/>
      <c r="AU22" s="70">
        <f t="shared" si="23"/>
        <v>0</v>
      </c>
      <c r="AV22" s="221"/>
      <c r="AW22" s="70">
        <f t="shared" si="24"/>
        <v>0</v>
      </c>
      <c r="AX22" s="221"/>
      <c r="AY22" s="70">
        <f t="shared" si="25"/>
        <v>0</v>
      </c>
      <c r="AZ22" s="221"/>
      <c r="BA22" s="54">
        <f t="shared" si="27"/>
        <v>0</v>
      </c>
      <c r="BB22" s="125"/>
    </row>
    <row r="23" spans="1:54" x14ac:dyDescent="0.2">
      <c r="A23" s="230" t="s">
        <v>293</v>
      </c>
      <c r="B23" s="243"/>
      <c r="C23" s="70">
        <f t="shared" si="1"/>
        <v>0</v>
      </c>
      <c r="D23" s="221"/>
      <c r="E23" s="70">
        <f t="shared" si="2"/>
        <v>0</v>
      </c>
      <c r="F23" s="221"/>
      <c r="G23" s="70">
        <f t="shared" si="3"/>
        <v>0</v>
      </c>
      <c r="H23" s="221"/>
      <c r="I23" s="70">
        <f t="shared" si="4"/>
        <v>0</v>
      </c>
      <c r="J23" s="221"/>
      <c r="K23" s="70">
        <f t="shared" si="5"/>
        <v>0</v>
      </c>
      <c r="L23" s="221"/>
      <c r="M23" s="70">
        <f t="shared" si="6"/>
        <v>0</v>
      </c>
      <c r="N23" s="221"/>
      <c r="O23" s="70">
        <f t="shared" si="7"/>
        <v>0</v>
      </c>
      <c r="P23" s="221"/>
      <c r="Q23" s="70">
        <f t="shared" si="8"/>
        <v>0</v>
      </c>
      <c r="R23" s="221"/>
      <c r="S23" s="70">
        <f t="shared" si="9"/>
        <v>0</v>
      </c>
      <c r="T23" s="221"/>
      <c r="U23" s="70">
        <f t="shared" si="10"/>
        <v>0</v>
      </c>
      <c r="V23" s="221"/>
      <c r="W23" s="70">
        <f t="shared" si="26"/>
        <v>0</v>
      </c>
      <c r="X23" s="221"/>
      <c r="Y23" s="70">
        <f t="shared" si="12"/>
        <v>0</v>
      </c>
      <c r="Z23" s="221"/>
      <c r="AA23" s="70">
        <f t="shared" si="13"/>
        <v>0</v>
      </c>
      <c r="AB23" s="221"/>
      <c r="AC23" s="70">
        <f t="shared" si="14"/>
        <v>0</v>
      </c>
      <c r="AD23" s="221"/>
      <c r="AE23" s="70">
        <f t="shared" si="15"/>
        <v>0</v>
      </c>
      <c r="AF23" s="221"/>
      <c r="AG23" s="70">
        <f t="shared" si="16"/>
        <v>0</v>
      </c>
      <c r="AH23" s="221"/>
      <c r="AI23" s="70">
        <f t="shared" si="17"/>
        <v>0</v>
      </c>
      <c r="AJ23" s="221"/>
      <c r="AK23" s="70">
        <f t="shared" si="18"/>
        <v>0</v>
      </c>
      <c r="AL23" s="221"/>
      <c r="AM23" s="70">
        <f t="shared" si="19"/>
        <v>0</v>
      </c>
      <c r="AN23" s="221"/>
      <c r="AO23" s="70">
        <f t="shared" si="20"/>
        <v>0</v>
      </c>
      <c r="AP23" s="221"/>
      <c r="AQ23" s="70">
        <f t="shared" si="21"/>
        <v>0</v>
      </c>
      <c r="AR23" s="221"/>
      <c r="AS23" s="70">
        <f t="shared" si="22"/>
        <v>0</v>
      </c>
      <c r="AT23" s="221"/>
      <c r="AU23" s="70">
        <f t="shared" si="23"/>
        <v>0</v>
      </c>
      <c r="AV23" s="221"/>
      <c r="AW23" s="70">
        <f t="shared" si="24"/>
        <v>0</v>
      </c>
      <c r="AX23" s="221"/>
      <c r="AY23" s="70">
        <f t="shared" si="25"/>
        <v>0</v>
      </c>
      <c r="AZ23" s="221"/>
      <c r="BA23" s="54">
        <f t="shared" si="27"/>
        <v>0</v>
      </c>
      <c r="BB23" s="72"/>
    </row>
    <row r="24" spans="1:54" x14ac:dyDescent="0.2">
      <c r="A24" s="230" t="s">
        <v>294</v>
      </c>
      <c r="B24" s="243"/>
      <c r="C24" s="70">
        <f t="shared" si="1"/>
        <v>0</v>
      </c>
      <c r="D24" s="221"/>
      <c r="E24" s="70">
        <f t="shared" si="2"/>
        <v>0</v>
      </c>
      <c r="F24" s="221"/>
      <c r="G24" s="70">
        <f t="shared" si="3"/>
        <v>0</v>
      </c>
      <c r="H24" s="221"/>
      <c r="I24" s="70">
        <f t="shared" si="4"/>
        <v>0</v>
      </c>
      <c r="J24" s="221"/>
      <c r="K24" s="70">
        <f t="shared" si="5"/>
        <v>0</v>
      </c>
      <c r="L24" s="221"/>
      <c r="M24" s="70">
        <f t="shared" si="6"/>
        <v>0</v>
      </c>
      <c r="N24" s="221"/>
      <c r="O24" s="70">
        <f t="shared" si="7"/>
        <v>0</v>
      </c>
      <c r="P24" s="221"/>
      <c r="Q24" s="70">
        <f t="shared" si="8"/>
        <v>0</v>
      </c>
      <c r="R24" s="221"/>
      <c r="S24" s="70">
        <f t="shared" si="9"/>
        <v>0</v>
      </c>
      <c r="T24" s="221"/>
      <c r="U24" s="70">
        <f t="shared" si="10"/>
        <v>0</v>
      </c>
      <c r="V24" s="221"/>
      <c r="W24" s="70">
        <f t="shared" si="26"/>
        <v>0</v>
      </c>
      <c r="X24" s="221"/>
      <c r="Y24" s="70">
        <f t="shared" si="12"/>
        <v>0</v>
      </c>
      <c r="Z24" s="221"/>
      <c r="AA24" s="70">
        <f t="shared" si="13"/>
        <v>0</v>
      </c>
      <c r="AB24" s="221"/>
      <c r="AC24" s="70">
        <f t="shared" si="14"/>
        <v>0</v>
      </c>
      <c r="AD24" s="221"/>
      <c r="AE24" s="70">
        <f t="shared" si="15"/>
        <v>0</v>
      </c>
      <c r="AF24" s="221"/>
      <c r="AG24" s="70">
        <f t="shared" si="16"/>
        <v>0</v>
      </c>
      <c r="AH24" s="221"/>
      <c r="AI24" s="70">
        <f t="shared" si="17"/>
        <v>0</v>
      </c>
      <c r="AJ24" s="221"/>
      <c r="AK24" s="70">
        <f t="shared" si="18"/>
        <v>0</v>
      </c>
      <c r="AL24" s="221"/>
      <c r="AM24" s="70">
        <f t="shared" si="19"/>
        <v>0</v>
      </c>
      <c r="AN24" s="221"/>
      <c r="AO24" s="70">
        <f t="shared" si="20"/>
        <v>0</v>
      </c>
      <c r="AP24" s="221"/>
      <c r="AQ24" s="70">
        <f t="shared" si="21"/>
        <v>0</v>
      </c>
      <c r="AR24" s="221"/>
      <c r="AS24" s="70">
        <f t="shared" si="22"/>
        <v>0</v>
      </c>
      <c r="AT24" s="221"/>
      <c r="AU24" s="70">
        <f t="shared" si="23"/>
        <v>0</v>
      </c>
      <c r="AV24" s="221"/>
      <c r="AW24" s="70">
        <f t="shared" si="24"/>
        <v>0</v>
      </c>
      <c r="AX24" s="221"/>
      <c r="AY24" s="70">
        <f t="shared" si="25"/>
        <v>0</v>
      </c>
      <c r="AZ24" s="221"/>
      <c r="BA24" s="54">
        <f t="shared" si="27"/>
        <v>0</v>
      </c>
      <c r="BB24" s="72"/>
    </row>
    <row r="25" spans="1:54" x14ac:dyDescent="0.2">
      <c r="A25" s="230" t="s">
        <v>295</v>
      </c>
      <c r="B25" s="243"/>
      <c r="C25" s="70">
        <f t="shared" si="1"/>
        <v>0</v>
      </c>
      <c r="D25" s="221"/>
      <c r="E25" s="70">
        <f t="shared" si="2"/>
        <v>0</v>
      </c>
      <c r="F25" s="221"/>
      <c r="G25" s="70">
        <f t="shared" si="3"/>
        <v>0</v>
      </c>
      <c r="H25" s="221"/>
      <c r="I25" s="70">
        <f t="shared" si="4"/>
        <v>0</v>
      </c>
      <c r="J25" s="221"/>
      <c r="K25" s="70">
        <f t="shared" si="5"/>
        <v>0</v>
      </c>
      <c r="L25" s="221"/>
      <c r="M25" s="70">
        <f t="shared" si="6"/>
        <v>0</v>
      </c>
      <c r="N25" s="221"/>
      <c r="O25" s="70">
        <f t="shared" si="7"/>
        <v>0</v>
      </c>
      <c r="P25" s="221"/>
      <c r="Q25" s="70">
        <f t="shared" si="8"/>
        <v>0</v>
      </c>
      <c r="R25" s="221"/>
      <c r="S25" s="70">
        <f t="shared" si="9"/>
        <v>0</v>
      </c>
      <c r="T25" s="221"/>
      <c r="U25" s="70">
        <f t="shared" si="10"/>
        <v>0</v>
      </c>
      <c r="V25" s="221"/>
      <c r="W25" s="70">
        <f>$B25*X25</f>
        <v>0</v>
      </c>
      <c r="X25" s="221"/>
      <c r="Y25" s="70">
        <f>$B25*Z25</f>
        <v>0</v>
      </c>
      <c r="Z25" s="221"/>
      <c r="AA25" s="70">
        <f>$B25*AB25</f>
        <v>0</v>
      </c>
      <c r="AB25" s="221"/>
      <c r="AC25" s="70">
        <f>$B25*AD25</f>
        <v>0</v>
      </c>
      <c r="AD25" s="221"/>
      <c r="AE25" s="70">
        <f>$B25*AF25</f>
        <v>0</v>
      </c>
      <c r="AF25" s="221"/>
      <c r="AG25" s="70">
        <f>$B25*AH25</f>
        <v>0</v>
      </c>
      <c r="AH25" s="221"/>
      <c r="AI25" s="70">
        <f>$B25*AJ25</f>
        <v>0</v>
      </c>
      <c r="AJ25" s="221"/>
      <c r="AK25" s="70">
        <f>$B25*AL25</f>
        <v>0</v>
      </c>
      <c r="AL25" s="221"/>
      <c r="AM25" s="70">
        <f>$B25*AN25</f>
        <v>0</v>
      </c>
      <c r="AN25" s="221"/>
      <c r="AO25" s="70">
        <f>$B25*AP25</f>
        <v>0</v>
      </c>
      <c r="AP25" s="221"/>
      <c r="AQ25" s="70">
        <f>$B25*AR25</f>
        <v>0</v>
      </c>
      <c r="AR25" s="221"/>
      <c r="AS25" s="70">
        <f>$B25*AT25</f>
        <v>0</v>
      </c>
      <c r="AT25" s="221"/>
      <c r="AU25" s="70">
        <f>$B25*AV25</f>
        <v>0</v>
      </c>
      <c r="AV25" s="221"/>
      <c r="AW25" s="70">
        <f>$B25*AX25</f>
        <v>0</v>
      </c>
      <c r="AX25" s="221"/>
      <c r="AY25" s="70">
        <f>$B25*AZ25</f>
        <v>0</v>
      </c>
      <c r="AZ25" s="221"/>
      <c r="BA25" s="54">
        <f t="shared" si="27"/>
        <v>0</v>
      </c>
      <c r="BB25" s="72"/>
    </row>
    <row r="26" spans="1:54" x14ac:dyDescent="0.2">
      <c r="A26" s="230" t="s">
        <v>296</v>
      </c>
      <c r="B26" s="243"/>
      <c r="C26" s="70">
        <f t="shared" si="1"/>
        <v>0</v>
      </c>
      <c r="D26" s="221"/>
      <c r="E26" s="70">
        <f t="shared" si="2"/>
        <v>0</v>
      </c>
      <c r="F26" s="221"/>
      <c r="G26" s="70">
        <f t="shared" si="3"/>
        <v>0</v>
      </c>
      <c r="H26" s="221"/>
      <c r="I26" s="70">
        <f t="shared" si="4"/>
        <v>0</v>
      </c>
      <c r="J26" s="221"/>
      <c r="K26" s="70">
        <f t="shared" si="5"/>
        <v>0</v>
      </c>
      <c r="L26" s="221"/>
      <c r="M26" s="70">
        <f t="shared" si="6"/>
        <v>0</v>
      </c>
      <c r="N26" s="221"/>
      <c r="O26" s="70">
        <f t="shared" si="7"/>
        <v>0</v>
      </c>
      <c r="P26" s="221"/>
      <c r="Q26" s="70">
        <f t="shared" si="8"/>
        <v>0</v>
      </c>
      <c r="R26" s="221"/>
      <c r="S26" s="70">
        <f t="shared" si="9"/>
        <v>0</v>
      </c>
      <c r="T26" s="221"/>
      <c r="U26" s="70">
        <f t="shared" si="10"/>
        <v>0</v>
      </c>
      <c r="V26" s="221"/>
      <c r="W26" s="70">
        <f>$B26*X26</f>
        <v>0</v>
      </c>
      <c r="X26" s="221"/>
      <c r="Y26" s="70">
        <f>$B26*Z26</f>
        <v>0</v>
      </c>
      <c r="Z26" s="221"/>
      <c r="AA26" s="70">
        <f>$B26*AB26</f>
        <v>0</v>
      </c>
      <c r="AB26" s="221"/>
      <c r="AC26" s="70">
        <f>$B26*AD26</f>
        <v>0</v>
      </c>
      <c r="AD26" s="221"/>
      <c r="AE26" s="70">
        <f>$B26*AF26</f>
        <v>0</v>
      </c>
      <c r="AF26" s="221"/>
      <c r="AG26" s="70">
        <f>$B26*AH26</f>
        <v>0</v>
      </c>
      <c r="AH26" s="221"/>
      <c r="AI26" s="70">
        <f>$B26*AJ26</f>
        <v>0</v>
      </c>
      <c r="AJ26" s="221"/>
      <c r="AK26" s="70">
        <f>$B26*AL26</f>
        <v>0</v>
      </c>
      <c r="AL26" s="221"/>
      <c r="AM26" s="70">
        <f>$B26*AN26</f>
        <v>0</v>
      </c>
      <c r="AN26" s="221"/>
      <c r="AO26" s="70">
        <f>$B26*AP26</f>
        <v>0</v>
      </c>
      <c r="AP26" s="221"/>
      <c r="AQ26" s="70">
        <f>$B26*AR26</f>
        <v>0</v>
      </c>
      <c r="AR26" s="221"/>
      <c r="AS26" s="70">
        <f>$B26*AT26</f>
        <v>0</v>
      </c>
      <c r="AT26" s="221"/>
      <c r="AU26" s="70">
        <f>$B26*AV26</f>
        <v>0</v>
      </c>
      <c r="AV26" s="221"/>
      <c r="AW26" s="70">
        <f>$B26*AX26</f>
        <v>0</v>
      </c>
      <c r="AX26" s="221"/>
      <c r="AY26" s="70">
        <f>$B26*AZ26</f>
        <v>0</v>
      </c>
      <c r="AZ26" s="221"/>
      <c r="BA26" s="54">
        <f t="shared" si="27"/>
        <v>0</v>
      </c>
      <c r="BB26" s="72"/>
    </row>
    <row r="27" spans="1:54" x14ac:dyDescent="0.2">
      <c r="A27" s="230"/>
      <c r="B27" s="243"/>
      <c r="C27" s="70">
        <f t="shared" si="1"/>
        <v>0</v>
      </c>
      <c r="D27" s="221"/>
      <c r="E27" s="70">
        <f t="shared" si="2"/>
        <v>0</v>
      </c>
      <c r="F27" s="221"/>
      <c r="G27" s="70">
        <f t="shared" si="3"/>
        <v>0</v>
      </c>
      <c r="H27" s="221"/>
      <c r="I27" s="70">
        <f t="shared" si="4"/>
        <v>0</v>
      </c>
      <c r="J27" s="221"/>
      <c r="K27" s="70">
        <f t="shared" si="5"/>
        <v>0</v>
      </c>
      <c r="L27" s="221"/>
      <c r="M27" s="70">
        <f t="shared" si="6"/>
        <v>0</v>
      </c>
      <c r="N27" s="221"/>
      <c r="O27" s="70">
        <f t="shared" si="7"/>
        <v>0</v>
      </c>
      <c r="P27" s="221"/>
      <c r="Q27" s="70">
        <f t="shared" si="8"/>
        <v>0</v>
      </c>
      <c r="R27" s="221"/>
      <c r="S27" s="70">
        <f t="shared" si="9"/>
        <v>0</v>
      </c>
      <c r="T27" s="221"/>
      <c r="U27" s="70">
        <f t="shared" si="10"/>
        <v>0</v>
      </c>
      <c r="V27" s="221"/>
      <c r="W27" s="70">
        <f>$B27*X27</f>
        <v>0</v>
      </c>
      <c r="X27" s="221"/>
      <c r="Y27" s="70">
        <f>$B27*Z27</f>
        <v>0</v>
      </c>
      <c r="Z27" s="221"/>
      <c r="AA27" s="70">
        <f>$B27*AB27</f>
        <v>0</v>
      </c>
      <c r="AB27" s="221"/>
      <c r="AC27" s="70">
        <f>$B27*AD27</f>
        <v>0</v>
      </c>
      <c r="AD27" s="221"/>
      <c r="AE27" s="70">
        <f>$B27*AF27</f>
        <v>0</v>
      </c>
      <c r="AF27" s="221"/>
      <c r="AG27" s="70">
        <f>$B27*AH27</f>
        <v>0</v>
      </c>
      <c r="AH27" s="221"/>
      <c r="AI27" s="70">
        <f>$B27*AJ27</f>
        <v>0</v>
      </c>
      <c r="AJ27" s="221"/>
      <c r="AK27" s="70">
        <f>$B27*AL27</f>
        <v>0</v>
      </c>
      <c r="AL27" s="221"/>
      <c r="AM27" s="70">
        <f>$B27*AN27</f>
        <v>0</v>
      </c>
      <c r="AN27" s="221"/>
      <c r="AO27" s="70">
        <f>$B27*AP27</f>
        <v>0</v>
      </c>
      <c r="AP27" s="221"/>
      <c r="AQ27" s="70">
        <f>$B27*AR27</f>
        <v>0</v>
      </c>
      <c r="AR27" s="221"/>
      <c r="AS27" s="70">
        <f>$B27*AT27</f>
        <v>0</v>
      </c>
      <c r="AT27" s="221"/>
      <c r="AU27" s="70">
        <f>$B27*AV27</f>
        <v>0</v>
      </c>
      <c r="AV27" s="221"/>
      <c r="AW27" s="70">
        <f>$B27*AX27</f>
        <v>0</v>
      </c>
      <c r="AX27" s="221"/>
      <c r="AY27" s="70">
        <f>$B27*AZ27</f>
        <v>0</v>
      </c>
      <c r="AZ27" s="221"/>
      <c r="BA27" s="54">
        <f t="shared" si="27"/>
        <v>0</v>
      </c>
      <c r="BB27" s="72"/>
    </row>
    <row r="28" spans="1:54" x14ac:dyDescent="0.2">
      <c r="A28" s="230"/>
      <c r="B28" s="243"/>
      <c r="C28" s="70">
        <f t="shared" si="1"/>
        <v>0</v>
      </c>
      <c r="D28" s="221"/>
      <c r="E28" s="70">
        <f t="shared" si="2"/>
        <v>0</v>
      </c>
      <c r="F28" s="221"/>
      <c r="G28" s="70">
        <f t="shared" si="3"/>
        <v>0</v>
      </c>
      <c r="H28" s="221"/>
      <c r="I28" s="70">
        <f t="shared" si="4"/>
        <v>0</v>
      </c>
      <c r="J28" s="221"/>
      <c r="K28" s="70">
        <f t="shared" si="5"/>
        <v>0</v>
      </c>
      <c r="L28" s="221"/>
      <c r="M28" s="70">
        <f t="shared" si="6"/>
        <v>0</v>
      </c>
      <c r="N28" s="221"/>
      <c r="O28" s="70">
        <f t="shared" si="7"/>
        <v>0</v>
      </c>
      <c r="P28" s="221"/>
      <c r="Q28" s="70">
        <f t="shared" si="8"/>
        <v>0</v>
      </c>
      <c r="R28" s="221"/>
      <c r="S28" s="70">
        <f t="shared" si="9"/>
        <v>0</v>
      </c>
      <c r="T28" s="221"/>
      <c r="U28" s="70">
        <f t="shared" si="10"/>
        <v>0</v>
      </c>
      <c r="V28" s="221"/>
      <c r="W28" s="70">
        <f t="shared" si="11"/>
        <v>0</v>
      </c>
      <c r="X28" s="221"/>
      <c r="Y28" s="70">
        <f t="shared" ref="Y28:Y54" si="44">$B28*Z28</f>
        <v>0</v>
      </c>
      <c r="Z28" s="221"/>
      <c r="AA28" s="70">
        <f t="shared" ref="AA28:AA54" si="45">$B28*AB28</f>
        <v>0</v>
      </c>
      <c r="AB28" s="221"/>
      <c r="AC28" s="70">
        <f t="shared" ref="AC28:AC54" si="46">$B28*AD28</f>
        <v>0</v>
      </c>
      <c r="AD28" s="221"/>
      <c r="AE28" s="70">
        <f t="shared" ref="AE28:AE54" si="47">$B28*AF28</f>
        <v>0</v>
      </c>
      <c r="AF28" s="221"/>
      <c r="AG28" s="70">
        <f t="shared" ref="AG28:AG54" si="48">$B28*AH28</f>
        <v>0</v>
      </c>
      <c r="AH28" s="221"/>
      <c r="AI28" s="70">
        <f t="shared" ref="AI28:AI54" si="49">$B28*AJ28</f>
        <v>0</v>
      </c>
      <c r="AJ28" s="221"/>
      <c r="AK28" s="70">
        <f t="shared" ref="AK28:AK54" si="50">$B28*AL28</f>
        <v>0</v>
      </c>
      <c r="AL28" s="221"/>
      <c r="AM28" s="70">
        <f t="shared" ref="AM28:AM54" si="51">$B28*AN28</f>
        <v>0</v>
      </c>
      <c r="AN28" s="221"/>
      <c r="AO28" s="70">
        <f t="shared" ref="AO28:AO54" si="52">$B28*AP28</f>
        <v>0</v>
      </c>
      <c r="AP28" s="221"/>
      <c r="AQ28" s="70">
        <f t="shared" ref="AQ28:AQ54" si="53">$B28*AR28</f>
        <v>0</v>
      </c>
      <c r="AR28" s="221"/>
      <c r="AS28" s="70">
        <f t="shared" ref="AS28:AS54" si="54">$B28*AT28</f>
        <v>0</v>
      </c>
      <c r="AT28" s="221"/>
      <c r="AU28" s="70">
        <f t="shared" ref="AU28:AU54" si="55">$B28*AV28</f>
        <v>0</v>
      </c>
      <c r="AV28" s="221"/>
      <c r="AW28" s="70">
        <f t="shared" ref="AW28:AW54" si="56">$B28*AX28</f>
        <v>0</v>
      </c>
      <c r="AX28" s="221"/>
      <c r="AY28" s="70">
        <f t="shared" ref="AY28:AY54" si="57">$B28*AZ28</f>
        <v>0</v>
      </c>
      <c r="AZ28" s="221"/>
      <c r="BA28" s="54">
        <f t="shared" si="27"/>
        <v>0</v>
      </c>
      <c r="BB28" s="72"/>
    </row>
    <row r="29" spans="1:54" x14ac:dyDescent="0.2">
      <c r="A29" s="230"/>
      <c r="B29" s="243"/>
      <c r="C29" s="70">
        <f t="shared" ref="C29:C54" si="58">B29*D29</f>
        <v>0</v>
      </c>
      <c r="D29" s="221"/>
      <c r="E29" s="70">
        <f t="shared" ref="E29:E54" si="59">$B29*F29</f>
        <v>0</v>
      </c>
      <c r="F29" s="221"/>
      <c r="G29" s="70">
        <f t="shared" ref="G29:G54" si="60">$B29*H29</f>
        <v>0</v>
      </c>
      <c r="H29" s="221"/>
      <c r="I29" s="70">
        <f t="shared" ref="I29:I54" si="61">$B29*J29</f>
        <v>0</v>
      </c>
      <c r="J29" s="221"/>
      <c r="K29" s="70">
        <f t="shared" ref="K29:K54" si="62">$B29*L29</f>
        <v>0</v>
      </c>
      <c r="L29" s="221"/>
      <c r="M29" s="70">
        <f t="shared" ref="M29:M54" si="63">$B29*N29</f>
        <v>0</v>
      </c>
      <c r="N29" s="221"/>
      <c r="O29" s="70">
        <f t="shared" ref="O29:O54" si="64">$B29*P29</f>
        <v>0</v>
      </c>
      <c r="P29" s="221"/>
      <c r="Q29" s="70">
        <f t="shared" ref="Q29:Q54" si="65">$B29*R29</f>
        <v>0</v>
      </c>
      <c r="R29" s="221"/>
      <c r="S29" s="70">
        <f t="shared" ref="S29:S54" si="66">$B29*T29</f>
        <v>0</v>
      </c>
      <c r="T29" s="221"/>
      <c r="U29" s="70">
        <f t="shared" ref="U29:U54" si="67">$B29*V29</f>
        <v>0</v>
      </c>
      <c r="V29" s="221"/>
      <c r="W29" s="70">
        <f t="shared" si="11"/>
        <v>0</v>
      </c>
      <c r="X29" s="221"/>
      <c r="Y29" s="70">
        <f t="shared" si="44"/>
        <v>0</v>
      </c>
      <c r="Z29" s="221"/>
      <c r="AA29" s="70">
        <f t="shared" si="45"/>
        <v>0</v>
      </c>
      <c r="AB29" s="221"/>
      <c r="AC29" s="70">
        <f t="shared" si="46"/>
        <v>0</v>
      </c>
      <c r="AD29" s="221"/>
      <c r="AE29" s="70">
        <f t="shared" si="47"/>
        <v>0</v>
      </c>
      <c r="AF29" s="221"/>
      <c r="AG29" s="70">
        <f t="shared" si="48"/>
        <v>0</v>
      </c>
      <c r="AH29" s="221"/>
      <c r="AI29" s="70">
        <f t="shared" si="49"/>
        <v>0</v>
      </c>
      <c r="AJ29" s="221"/>
      <c r="AK29" s="70">
        <f t="shared" si="50"/>
        <v>0</v>
      </c>
      <c r="AL29" s="221"/>
      <c r="AM29" s="70">
        <f t="shared" si="51"/>
        <v>0</v>
      </c>
      <c r="AN29" s="221"/>
      <c r="AO29" s="70">
        <f t="shared" si="52"/>
        <v>0</v>
      </c>
      <c r="AP29" s="221"/>
      <c r="AQ29" s="70">
        <f t="shared" si="53"/>
        <v>0</v>
      </c>
      <c r="AR29" s="221"/>
      <c r="AS29" s="70">
        <f t="shared" si="54"/>
        <v>0</v>
      </c>
      <c r="AT29" s="221"/>
      <c r="AU29" s="70">
        <f t="shared" si="55"/>
        <v>0</v>
      </c>
      <c r="AV29" s="221"/>
      <c r="AW29" s="70">
        <f t="shared" si="56"/>
        <v>0</v>
      </c>
      <c r="AX29" s="221"/>
      <c r="AY29" s="70">
        <f t="shared" si="57"/>
        <v>0</v>
      </c>
      <c r="AZ29" s="221"/>
      <c r="BA29" s="54">
        <f t="shared" si="27"/>
        <v>0</v>
      </c>
      <c r="BB29" s="72"/>
    </row>
    <row r="30" spans="1:54" x14ac:dyDescent="0.2">
      <c r="A30" s="230"/>
      <c r="B30" s="243"/>
      <c r="C30" s="70">
        <f t="shared" si="58"/>
        <v>0</v>
      </c>
      <c r="D30" s="221"/>
      <c r="E30" s="70">
        <f t="shared" si="59"/>
        <v>0</v>
      </c>
      <c r="F30" s="221"/>
      <c r="G30" s="70">
        <f t="shared" si="60"/>
        <v>0</v>
      </c>
      <c r="H30" s="221"/>
      <c r="I30" s="70">
        <f t="shared" si="61"/>
        <v>0</v>
      </c>
      <c r="J30" s="221"/>
      <c r="K30" s="70">
        <f t="shared" si="62"/>
        <v>0</v>
      </c>
      <c r="L30" s="221"/>
      <c r="M30" s="70">
        <f t="shared" si="63"/>
        <v>0</v>
      </c>
      <c r="N30" s="221"/>
      <c r="O30" s="70">
        <f t="shared" si="64"/>
        <v>0</v>
      </c>
      <c r="P30" s="221"/>
      <c r="Q30" s="70">
        <f t="shared" si="65"/>
        <v>0</v>
      </c>
      <c r="R30" s="221"/>
      <c r="S30" s="70">
        <f t="shared" si="66"/>
        <v>0</v>
      </c>
      <c r="T30" s="221"/>
      <c r="U30" s="70">
        <f t="shared" si="67"/>
        <v>0</v>
      </c>
      <c r="V30" s="221"/>
      <c r="W30" s="70">
        <f t="shared" si="11"/>
        <v>0</v>
      </c>
      <c r="X30" s="221"/>
      <c r="Y30" s="70">
        <f t="shared" si="44"/>
        <v>0</v>
      </c>
      <c r="Z30" s="221"/>
      <c r="AA30" s="70">
        <f t="shared" si="45"/>
        <v>0</v>
      </c>
      <c r="AB30" s="221"/>
      <c r="AC30" s="70">
        <f t="shared" si="46"/>
        <v>0</v>
      </c>
      <c r="AD30" s="221"/>
      <c r="AE30" s="70">
        <f t="shared" si="47"/>
        <v>0</v>
      </c>
      <c r="AF30" s="221"/>
      <c r="AG30" s="70">
        <f t="shared" si="48"/>
        <v>0</v>
      </c>
      <c r="AH30" s="221"/>
      <c r="AI30" s="70">
        <f t="shared" si="49"/>
        <v>0</v>
      </c>
      <c r="AJ30" s="221"/>
      <c r="AK30" s="70">
        <f t="shared" si="50"/>
        <v>0</v>
      </c>
      <c r="AL30" s="221"/>
      <c r="AM30" s="70">
        <f t="shared" si="51"/>
        <v>0</v>
      </c>
      <c r="AN30" s="221"/>
      <c r="AO30" s="70">
        <f t="shared" si="52"/>
        <v>0</v>
      </c>
      <c r="AP30" s="221"/>
      <c r="AQ30" s="70">
        <f t="shared" si="53"/>
        <v>0</v>
      </c>
      <c r="AR30" s="221"/>
      <c r="AS30" s="70">
        <f t="shared" si="54"/>
        <v>0</v>
      </c>
      <c r="AT30" s="221"/>
      <c r="AU30" s="70">
        <f t="shared" si="55"/>
        <v>0</v>
      </c>
      <c r="AV30" s="221"/>
      <c r="AW30" s="70">
        <f t="shared" si="56"/>
        <v>0</v>
      </c>
      <c r="AX30" s="221"/>
      <c r="AY30" s="70">
        <f t="shared" si="57"/>
        <v>0</v>
      </c>
      <c r="AZ30" s="221"/>
      <c r="BA30" s="54">
        <f t="shared" si="27"/>
        <v>0</v>
      </c>
      <c r="BB30" s="72"/>
    </row>
    <row r="31" spans="1:54" x14ac:dyDescent="0.2">
      <c r="A31" s="230"/>
      <c r="B31" s="243"/>
      <c r="C31" s="70">
        <f t="shared" ref="C31:C43" si="68">B31*D31</f>
        <v>0</v>
      </c>
      <c r="D31" s="221"/>
      <c r="E31" s="70">
        <f t="shared" ref="E31:E46" si="69">$B31*F31</f>
        <v>0</v>
      </c>
      <c r="F31" s="221"/>
      <c r="G31" s="70">
        <f t="shared" ref="G31:G46" si="70">$B31*H31</f>
        <v>0</v>
      </c>
      <c r="H31" s="221"/>
      <c r="I31" s="70">
        <f t="shared" ref="I31:I46" si="71">$B31*J31</f>
        <v>0</v>
      </c>
      <c r="J31" s="221"/>
      <c r="K31" s="70">
        <f t="shared" ref="K31:K46" si="72">$B31*L31</f>
        <v>0</v>
      </c>
      <c r="L31" s="221"/>
      <c r="M31" s="70">
        <f t="shared" ref="M31:M46" si="73">$B31*N31</f>
        <v>0</v>
      </c>
      <c r="N31" s="221"/>
      <c r="O31" s="70">
        <f t="shared" ref="O31:O49" si="74">$B31*P31</f>
        <v>0</v>
      </c>
      <c r="P31" s="221"/>
      <c r="Q31" s="70">
        <f t="shared" ref="Q31:Q46" si="75">$B31*R31</f>
        <v>0</v>
      </c>
      <c r="R31" s="221"/>
      <c r="S31" s="70">
        <f t="shared" ref="S31:S46" si="76">$B31*T31</f>
        <v>0</v>
      </c>
      <c r="T31" s="221"/>
      <c r="U31" s="70">
        <f t="shared" ref="U31:U43" si="77">$B31*V31</f>
        <v>0</v>
      </c>
      <c r="V31" s="221"/>
      <c r="W31" s="70">
        <f t="shared" si="11"/>
        <v>0</v>
      </c>
      <c r="X31" s="221"/>
      <c r="Y31" s="70">
        <f t="shared" si="44"/>
        <v>0</v>
      </c>
      <c r="Z31" s="221"/>
      <c r="AA31" s="70">
        <f t="shared" si="45"/>
        <v>0</v>
      </c>
      <c r="AB31" s="221"/>
      <c r="AC31" s="70">
        <f t="shared" si="46"/>
        <v>0</v>
      </c>
      <c r="AD31" s="221"/>
      <c r="AE31" s="70">
        <f t="shared" si="47"/>
        <v>0</v>
      </c>
      <c r="AF31" s="221"/>
      <c r="AG31" s="70">
        <f t="shared" si="48"/>
        <v>0</v>
      </c>
      <c r="AH31" s="221"/>
      <c r="AI31" s="70">
        <f t="shared" si="49"/>
        <v>0</v>
      </c>
      <c r="AJ31" s="221"/>
      <c r="AK31" s="70">
        <f t="shared" si="50"/>
        <v>0</v>
      </c>
      <c r="AL31" s="221"/>
      <c r="AM31" s="70">
        <f t="shared" si="51"/>
        <v>0</v>
      </c>
      <c r="AN31" s="221"/>
      <c r="AO31" s="70">
        <f t="shared" si="52"/>
        <v>0</v>
      </c>
      <c r="AP31" s="221"/>
      <c r="AQ31" s="70">
        <f t="shared" si="53"/>
        <v>0</v>
      </c>
      <c r="AR31" s="221"/>
      <c r="AS31" s="70">
        <f t="shared" si="54"/>
        <v>0</v>
      </c>
      <c r="AT31" s="221"/>
      <c r="AU31" s="70">
        <f t="shared" si="55"/>
        <v>0</v>
      </c>
      <c r="AV31" s="221"/>
      <c r="AW31" s="70">
        <f t="shared" si="56"/>
        <v>0</v>
      </c>
      <c r="AX31" s="221"/>
      <c r="AY31" s="70">
        <f t="shared" si="57"/>
        <v>0</v>
      </c>
      <c r="AZ31" s="221"/>
      <c r="BA31" s="54">
        <f t="shared" si="27"/>
        <v>0</v>
      </c>
      <c r="BB31" s="72"/>
    </row>
    <row r="32" spans="1:54" x14ac:dyDescent="0.2">
      <c r="A32" s="230"/>
      <c r="B32" s="243"/>
      <c r="C32" s="70">
        <f t="shared" si="68"/>
        <v>0</v>
      </c>
      <c r="D32" s="221"/>
      <c r="E32" s="70">
        <f t="shared" si="69"/>
        <v>0</v>
      </c>
      <c r="F32" s="221"/>
      <c r="G32" s="70">
        <f t="shared" si="70"/>
        <v>0</v>
      </c>
      <c r="H32" s="221"/>
      <c r="I32" s="70">
        <f t="shared" si="71"/>
        <v>0</v>
      </c>
      <c r="J32" s="221"/>
      <c r="K32" s="70">
        <f t="shared" si="72"/>
        <v>0</v>
      </c>
      <c r="L32" s="221"/>
      <c r="M32" s="70">
        <f t="shared" si="73"/>
        <v>0</v>
      </c>
      <c r="N32" s="221"/>
      <c r="O32" s="70">
        <f t="shared" si="74"/>
        <v>0</v>
      </c>
      <c r="P32" s="221"/>
      <c r="Q32" s="70">
        <f t="shared" si="75"/>
        <v>0</v>
      </c>
      <c r="R32" s="221"/>
      <c r="S32" s="70">
        <f t="shared" si="76"/>
        <v>0</v>
      </c>
      <c r="T32" s="221"/>
      <c r="U32" s="70">
        <f t="shared" si="77"/>
        <v>0</v>
      </c>
      <c r="V32" s="221"/>
      <c r="W32" s="70">
        <f t="shared" si="11"/>
        <v>0</v>
      </c>
      <c r="X32" s="221"/>
      <c r="Y32" s="70">
        <f t="shared" si="44"/>
        <v>0</v>
      </c>
      <c r="Z32" s="221"/>
      <c r="AA32" s="70">
        <f t="shared" si="45"/>
        <v>0</v>
      </c>
      <c r="AB32" s="221"/>
      <c r="AC32" s="70">
        <f t="shared" si="46"/>
        <v>0</v>
      </c>
      <c r="AD32" s="221"/>
      <c r="AE32" s="70">
        <f t="shared" si="47"/>
        <v>0</v>
      </c>
      <c r="AF32" s="221"/>
      <c r="AG32" s="70">
        <f t="shared" si="48"/>
        <v>0</v>
      </c>
      <c r="AH32" s="221"/>
      <c r="AI32" s="70">
        <f t="shared" si="49"/>
        <v>0</v>
      </c>
      <c r="AJ32" s="221"/>
      <c r="AK32" s="70">
        <f t="shared" si="50"/>
        <v>0</v>
      </c>
      <c r="AL32" s="221"/>
      <c r="AM32" s="70">
        <f t="shared" si="51"/>
        <v>0</v>
      </c>
      <c r="AN32" s="221"/>
      <c r="AO32" s="70">
        <f t="shared" si="52"/>
        <v>0</v>
      </c>
      <c r="AP32" s="221"/>
      <c r="AQ32" s="70">
        <f t="shared" si="53"/>
        <v>0</v>
      </c>
      <c r="AR32" s="221"/>
      <c r="AS32" s="70">
        <f t="shared" si="54"/>
        <v>0</v>
      </c>
      <c r="AT32" s="221"/>
      <c r="AU32" s="70">
        <f t="shared" si="55"/>
        <v>0</v>
      </c>
      <c r="AV32" s="221"/>
      <c r="AW32" s="70">
        <f t="shared" si="56"/>
        <v>0</v>
      </c>
      <c r="AX32" s="221"/>
      <c r="AY32" s="70">
        <f t="shared" si="57"/>
        <v>0</v>
      </c>
      <c r="AZ32" s="221"/>
      <c r="BA32" s="54">
        <f t="shared" si="27"/>
        <v>0</v>
      </c>
      <c r="BB32" s="72"/>
    </row>
    <row r="33" spans="1:54" x14ac:dyDescent="0.2">
      <c r="A33" s="230"/>
      <c r="B33" s="243"/>
      <c r="C33" s="70">
        <f t="shared" si="68"/>
        <v>0</v>
      </c>
      <c r="D33" s="221"/>
      <c r="E33" s="70">
        <f t="shared" si="69"/>
        <v>0</v>
      </c>
      <c r="F33" s="221"/>
      <c r="G33" s="70">
        <f t="shared" si="70"/>
        <v>0</v>
      </c>
      <c r="H33" s="221"/>
      <c r="I33" s="70">
        <f t="shared" si="71"/>
        <v>0</v>
      </c>
      <c r="J33" s="221"/>
      <c r="K33" s="70">
        <f t="shared" si="72"/>
        <v>0</v>
      </c>
      <c r="L33" s="221"/>
      <c r="M33" s="70">
        <f t="shared" si="73"/>
        <v>0</v>
      </c>
      <c r="N33" s="221"/>
      <c r="O33" s="70">
        <f t="shared" si="74"/>
        <v>0</v>
      </c>
      <c r="P33" s="221"/>
      <c r="Q33" s="70">
        <f t="shared" si="75"/>
        <v>0</v>
      </c>
      <c r="R33" s="221"/>
      <c r="S33" s="70">
        <f t="shared" si="76"/>
        <v>0</v>
      </c>
      <c r="T33" s="221"/>
      <c r="U33" s="70">
        <f t="shared" si="77"/>
        <v>0</v>
      </c>
      <c r="V33" s="221"/>
      <c r="W33" s="70">
        <f t="shared" si="11"/>
        <v>0</v>
      </c>
      <c r="X33" s="221"/>
      <c r="Y33" s="70">
        <f t="shared" si="44"/>
        <v>0</v>
      </c>
      <c r="Z33" s="221"/>
      <c r="AA33" s="70">
        <f t="shared" si="45"/>
        <v>0</v>
      </c>
      <c r="AB33" s="221"/>
      <c r="AC33" s="70">
        <f t="shared" si="46"/>
        <v>0</v>
      </c>
      <c r="AD33" s="221"/>
      <c r="AE33" s="70">
        <f t="shared" si="47"/>
        <v>0</v>
      </c>
      <c r="AF33" s="221"/>
      <c r="AG33" s="70">
        <f t="shared" si="48"/>
        <v>0</v>
      </c>
      <c r="AH33" s="221"/>
      <c r="AI33" s="70">
        <f t="shared" si="49"/>
        <v>0</v>
      </c>
      <c r="AJ33" s="221"/>
      <c r="AK33" s="70">
        <f t="shared" si="50"/>
        <v>0</v>
      </c>
      <c r="AL33" s="221"/>
      <c r="AM33" s="70">
        <f t="shared" si="51"/>
        <v>0</v>
      </c>
      <c r="AN33" s="221"/>
      <c r="AO33" s="70">
        <f t="shared" si="52"/>
        <v>0</v>
      </c>
      <c r="AP33" s="221"/>
      <c r="AQ33" s="70">
        <f t="shared" si="53"/>
        <v>0</v>
      </c>
      <c r="AR33" s="221"/>
      <c r="AS33" s="70">
        <f t="shared" si="54"/>
        <v>0</v>
      </c>
      <c r="AT33" s="221"/>
      <c r="AU33" s="70">
        <f t="shared" si="55"/>
        <v>0</v>
      </c>
      <c r="AV33" s="221"/>
      <c r="AW33" s="70">
        <f t="shared" si="56"/>
        <v>0</v>
      </c>
      <c r="AX33" s="221"/>
      <c r="AY33" s="70">
        <f t="shared" si="57"/>
        <v>0</v>
      </c>
      <c r="AZ33" s="221"/>
      <c r="BA33" s="54">
        <f t="shared" si="27"/>
        <v>0</v>
      </c>
      <c r="BB33" s="72"/>
    </row>
    <row r="34" spans="1:54" x14ac:dyDescent="0.2">
      <c r="A34" s="230"/>
      <c r="B34" s="243"/>
      <c r="C34" s="70">
        <f t="shared" si="68"/>
        <v>0</v>
      </c>
      <c r="D34" s="221"/>
      <c r="E34" s="70">
        <f t="shared" si="69"/>
        <v>0</v>
      </c>
      <c r="F34" s="221"/>
      <c r="G34" s="70">
        <f t="shared" si="70"/>
        <v>0</v>
      </c>
      <c r="H34" s="221"/>
      <c r="I34" s="70">
        <f t="shared" si="71"/>
        <v>0</v>
      </c>
      <c r="J34" s="221"/>
      <c r="K34" s="70">
        <f t="shared" si="72"/>
        <v>0</v>
      </c>
      <c r="L34" s="221"/>
      <c r="M34" s="70">
        <f t="shared" si="73"/>
        <v>0</v>
      </c>
      <c r="N34" s="221"/>
      <c r="O34" s="70">
        <f t="shared" si="74"/>
        <v>0</v>
      </c>
      <c r="P34" s="221"/>
      <c r="Q34" s="70">
        <f t="shared" si="75"/>
        <v>0</v>
      </c>
      <c r="R34" s="221"/>
      <c r="S34" s="70">
        <f t="shared" si="76"/>
        <v>0</v>
      </c>
      <c r="T34" s="221"/>
      <c r="U34" s="70">
        <f t="shared" si="77"/>
        <v>0</v>
      </c>
      <c r="V34" s="221"/>
      <c r="W34" s="70">
        <f t="shared" si="11"/>
        <v>0</v>
      </c>
      <c r="X34" s="221"/>
      <c r="Y34" s="70">
        <f t="shared" si="44"/>
        <v>0</v>
      </c>
      <c r="Z34" s="221"/>
      <c r="AA34" s="70">
        <f t="shared" si="45"/>
        <v>0</v>
      </c>
      <c r="AB34" s="221"/>
      <c r="AC34" s="70">
        <f t="shared" si="46"/>
        <v>0</v>
      </c>
      <c r="AD34" s="221"/>
      <c r="AE34" s="70">
        <f t="shared" si="47"/>
        <v>0</v>
      </c>
      <c r="AF34" s="221"/>
      <c r="AG34" s="70">
        <f t="shared" si="48"/>
        <v>0</v>
      </c>
      <c r="AH34" s="221"/>
      <c r="AI34" s="70">
        <f t="shared" si="49"/>
        <v>0</v>
      </c>
      <c r="AJ34" s="221"/>
      <c r="AK34" s="70">
        <f t="shared" si="50"/>
        <v>0</v>
      </c>
      <c r="AL34" s="221"/>
      <c r="AM34" s="70">
        <f t="shared" si="51"/>
        <v>0</v>
      </c>
      <c r="AN34" s="221"/>
      <c r="AO34" s="70">
        <f t="shared" si="52"/>
        <v>0</v>
      </c>
      <c r="AP34" s="221"/>
      <c r="AQ34" s="70">
        <f t="shared" si="53"/>
        <v>0</v>
      </c>
      <c r="AR34" s="221"/>
      <c r="AS34" s="70">
        <f t="shared" si="54"/>
        <v>0</v>
      </c>
      <c r="AT34" s="221"/>
      <c r="AU34" s="70">
        <f t="shared" si="55"/>
        <v>0</v>
      </c>
      <c r="AV34" s="221"/>
      <c r="AW34" s="70">
        <f t="shared" si="56"/>
        <v>0</v>
      </c>
      <c r="AX34" s="221"/>
      <c r="AY34" s="70">
        <f t="shared" si="57"/>
        <v>0</v>
      </c>
      <c r="AZ34" s="221"/>
      <c r="BA34" s="54">
        <f t="shared" si="27"/>
        <v>0</v>
      </c>
      <c r="BB34" s="72"/>
    </row>
    <row r="35" spans="1:54" x14ac:dyDescent="0.2">
      <c r="A35" s="230"/>
      <c r="B35" s="243"/>
      <c r="C35" s="70">
        <f t="shared" si="68"/>
        <v>0</v>
      </c>
      <c r="D35" s="221"/>
      <c r="E35" s="70">
        <f t="shared" si="69"/>
        <v>0</v>
      </c>
      <c r="F35" s="221"/>
      <c r="G35" s="70">
        <f t="shared" si="70"/>
        <v>0</v>
      </c>
      <c r="H35" s="221"/>
      <c r="I35" s="70">
        <f t="shared" si="71"/>
        <v>0</v>
      </c>
      <c r="J35" s="221"/>
      <c r="K35" s="70">
        <f t="shared" si="72"/>
        <v>0</v>
      </c>
      <c r="L35" s="221"/>
      <c r="M35" s="70">
        <f t="shared" si="73"/>
        <v>0</v>
      </c>
      <c r="N35" s="221"/>
      <c r="O35" s="70">
        <f t="shared" si="74"/>
        <v>0</v>
      </c>
      <c r="P35" s="221"/>
      <c r="Q35" s="70">
        <f t="shared" si="75"/>
        <v>0</v>
      </c>
      <c r="R35" s="221"/>
      <c r="S35" s="70">
        <f t="shared" si="76"/>
        <v>0</v>
      </c>
      <c r="T35" s="221"/>
      <c r="U35" s="70">
        <f t="shared" si="77"/>
        <v>0</v>
      </c>
      <c r="V35" s="221"/>
      <c r="W35" s="70">
        <f t="shared" si="11"/>
        <v>0</v>
      </c>
      <c r="X35" s="221"/>
      <c r="Y35" s="70">
        <f t="shared" si="44"/>
        <v>0</v>
      </c>
      <c r="Z35" s="221"/>
      <c r="AA35" s="70">
        <f t="shared" si="45"/>
        <v>0</v>
      </c>
      <c r="AB35" s="221"/>
      <c r="AC35" s="70">
        <f t="shared" si="46"/>
        <v>0</v>
      </c>
      <c r="AD35" s="221"/>
      <c r="AE35" s="70">
        <f t="shared" si="47"/>
        <v>0</v>
      </c>
      <c r="AF35" s="221"/>
      <c r="AG35" s="70">
        <f t="shared" si="48"/>
        <v>0</v>
      </c>
      <c r="AH35" s="221"/>
      <c r="AI35" s="70">
        <f t="shared" si="49"/>
        <v>0</v>
      </c>
      <c r="AJ35" s="221"/>
      <c r="AK35" s="70">
        <f t="shared" si="50"/>
        <v>0</v>
      </c>
      <c r="AL35" s="221"/>
      <c r="AM35" s="70">
        <f t="shared" si="51"/>
        <v>0</v>
      </c>
      <c r="AN35" s="221"/>
      <c r="AO35" s="70">
        <f t="shared" si="52"/>
        <v>0</v>
      </c>
      <c r="AP35" s="221"/>
      <c r="AQ35" s="70">
        <f t="shared" si="53"/>
        <v>0</v>
      </c>
      <c r="AR35" s="221"/>
      <c r="AS35" s="70">
        <f t="shared" si="54"/>
        <v>0</v>
      </c>
      <c r="AT35" s="221"/>
      <c r="AU35" s="70">
        <f t="shared" si="55"/>
        <v>0</v>
      </c>
      <c r="AV35" s="221"/>
      <c r="AW35" s="70">
        <f t="shared" si="56"/>
        <v>0</v>
      </c>
      <c r="AX35" s="221"/>
      <c r="AY35" s="70">
        <f t="shared" si="57"/>
        <v>0</v>
      </c>
      <c r="AZ35" s="221"/>
      <c r="BA35" s="54">
        <f t="shared" si="27"/>
        <v>0</v>
      </c>
      <c r="BB35" s="72"/>
    </row>
    <row r="36" spans="1:54" x14ac:dyDescent="0.2">
      <c r="A36" s="230"/>
      <c r="B36" s="243"/>
      <c r="C36" s="70">
        <f t="shared" si="68"/>
        <v>0</v>
      </c>
      <c r="D36" s="221"/>
      <c r="E36" s="70">
        <f t="shared" si="69"/>
        <v>0</v>
      </c>
      <c r="F36" s="221"/>
      <c r="G36" s="70">
        <f t="shared" si="70"/>
        <v>0</v>
      </c>
      <c r="H36" s="221"/>
      <c r="I36" s="70">
        <f t="shared" si="71"/>
        <v>0</v>
      </c>
      <c r="J36" s="221"/>
      <c r="K36" s="70">
        <f t="shared" si="72"/>
        <v>0</v>
      </c>
      <c r="L36" s="221"/>
      <c r="M36" s="70">
        <f t="shared" si="73"/>
        <v>0</v>
      </c>
      <c r="N36" s="221"/>
      <c r="O36" s="70">
        <f t="shared" si="74"/>
        <v>0</v>
      </c>
      <c r="P36" s="221"/>
      <c r="Q36" s="70">
        <f t="shared" si="75"/>
        <v>0</v>
      </c>
      <c r="R36" s="221"/>
      <c r="S36" s="70">
        <f t="shared" si="76"/>
        <v>0</v>
      </c>
      <c r="T36" s="221"/>
      <c r="U36" s="70">
        <f t="shared" si="77"/>
        <v>0</v>
      </c>
      <c r="V36" s="221"/>
      <c r="W36" s="70">
        <f t="shared" si="11"/>
        <v>0</v>
      </c>
      <c r="X36" s="221"/>
      <c r="Y36" s="70">
        <f t="shared" si="44"/>
        <v>0</v>
      </c>
      <c r="Z36" s="221"/>
      <c r="AA36" s="70">
        <f t="shared" si="45"/>
        <v>0</v>
      </c>
      <c r="AB36" s="221"/>
      <c r="AC36" s="70">
        <f t="shared" si="46"/>
        <v>0</v>
      </c>
      <c r="AD36" s="221"/>
      <c r="AE36" s="70">
        <f t="shared" si="47"/>
        <v>0</v>
      </c>
      <c r="AF36" s="221"/>
      <c r="AG36" s="70">
        <f t="shared" si="48"/>
        <v>0</v>
      </c>
      <c r="AH36" s="221"/>
      <c r="AI36" s="70">
        <f t="shared" si="49"/>
        <v>0</v>
      </c>
      <c r="AJ36" s="221"/>
      <c r="AK36" s="70">
        <f t="shared" si="50"/>
        <v>0</v>
      </c>
      <c r="AL36" s="221"/>
      <c r="AM36" s="70">
        <f t="shared" si="51"/>
        <v>0</v>
      </c>
      <c r="AN36" s="221"/>
      <c r="AO36" s="70">
        <f t="shared" si="52"/>
        <v>0</v>
      </c>
      <c r="AP36" s="221"/>
      <c r="AQ36" s="70">
        <f t="shared" si="53"/>
        <v>0</v>
      </c>
      <c r="AR36" s="221"/>
      <c r="AS36" s="70">
        <f t="shared" si="54"/>
        <v>0</v>
      </c>
      <c r="AT36" s="221"/>
      <c r="AU36" s="70">
        <f t="shared" si="55"/>
        <v>0</v>
      </c>
      <c r="AV36" s="221"/>
      <c r="AW36" s="70">
        <f t="shared" si="56"/>
        <v>0</v>
      </c>
      <c r="AX36" s="221"/>
      <c r="AY36" s="70">
        <f t="shared" si="57"/>
        <v>0</v>
      </c>
      <c r="AZ36" s="221"/>
      <c r="BA36" s="54">
        <f t="shared" si="27"/>
        <v>0</v>
      </c>
      <c r="BB36" s="72"/>
    </row>
    <row r="37" spans="1:54" x14ac:dyDescent="0.2">
      <c r="A37" s="230"/>
      <c r="B37" s="243"/>
      <c r="C37" s="70">
        <f t="shared" si="68"/>
        <v>0</v>
      </c>
      <c r="D37" s="221"/>
      <c r="E37" s="70">
        <f t="shared" si="69"/>
        <v>0</v>
      </c>
      <c r="F37" s="221"/>
      <c r="G37" s="70">
        <f t="shared" si="70"/>
        <v>0</v>
      </c>
      <c r="H37" s="221"/>
      <c r="I37" s="70">
        <f t="shared" si="71"/>
        <v>0</v>
      </c>
      <c r="J37" s="221"/>
      <c r="K37" s="70">
        <f t="shared" si="72"/>
        <v>0</v>
      </c>
      <c r="L37" s="221"/>
      <c r="M37" s="70">
        <f t="shared" si="73"/>
        <v>0</v>
      </c>
      <c r="N37" s="221"/>
      <c r="O37" s="70">
        <f t="shared" si="74"/>
        <v>0</v>
      </c>
      <c r="P37" s="221"/>
      <c r="Q37" s="70">
        <f t="shared" si="75"/>
        <v>0</v>
      </c>
      <c r="R37" s="221"/>
      <c r="S37" s="70">
        <f t="shared" si="76"/>
        <v>0</v>
      </c>
      <c r="T37" s="221"/>
      <c r="U37" s="70">
        <f t="shared" si="77"/>
        <v>0</v>
      </c>
      <c r="V37" s="221"/>
      <c r="W37" s="70">
        <f t="shared" si="11"/>
        <v>0</v>
      </c>
      <c r="X37" s="221"/>
      <c r="Y37" s="70">
        <f t="shared" si="44"/>
        <v>0</v>
      </c>
      <c r="Z37" s="221"/>
      <c r="AA37" s="70">
        <f t="shared" si="45"/>
        <v>0</v>
      </c>
      <c r="AB37" s="221"/>
      <c r="AC37" s="70">
        <f t="shared" si="46"/>
        <v>0</v>
      </c>
      <c r="AD37" s="221"/>
      <c r="AE37" s="70">
        <f t="shared" si="47"/>
        <v>0</v>
      </c>
      <c r="AF37" s="221"/>
      <c r="AG37" s="70">
        <f t="shared" si="48"/>
        <v>0</v>
      </c>
      <c r="AH37" s="221"/>
      <c r="AI37" s="70">
        <f t="shared" si="49"/>
        <v>0</v>
      </c>
      <c r="AJ37" s="221"/>
      <c r="AK37" s="70">
        <f t="shared" si="50"/>
        <v>0</v>
      </c>
      <c r="AL37" s="221"/>
      <c r="AM37" s="70">
        <f t="shared" si="51"/>
        <v>0</v>
      </c>
      <c r="AN37" s="221"/>
      <c r="AO37" s="70">
        <f t="shared" si="52"/>
        <v>0</v>
      </c>
      <c r="AP37" s="221"/>
      <c r="AQ37" s="70">
        <f t="shared" si="53"/>
        <v>0</v>
      </c>
      <c r="AR37" s="221"/>
      <c r="AS37" s="70">
        <f t="shared" si="54"/>
        <v>0</v>
      </c>
      <c r="AT37" s="221"/>
      <c r="AU37" s="70">
        <f t="shared" si="55"/>
        <v>0</v>
      </c>
      <c r="AV37" s="221"/>
      <c r="AW37" s="70">
        <f t="shared" si="56"/>
        <v>0</v>
      </c>
      <c r="AX37" s="221"/>
      <c r="AY37" s="70">
        <f t="shared" si="57"/>
        <v>0</v>
      </c>
      <c r="AZ37" s="221"/>
      <c r="BA37" s="54">
        <f t="shared" si="27"/>
        <v>0</v>
      </c>
      <c r="BB37" s="72"/>
    </row>
    <row r="38" spans="1:54" x14ac:dyDescent="0.2">
      <c r="A38" s="343"/>
      <c r="B38" s="243"/>
      <c r="C38" s="70">
        <f t="shared" si="68"/>
        <v>0</v>
      </c>
      <c r="D38" s="221"/>
      <c r="E38" s="70">
        <f t="shared" si="69"/>
        <v>0</v>
      </c>
      <c r="F38" s="221"/>
      <c r="G38" s="70">
        <f t="shared" si="70"/>
        <v>0</v>
      </c>
      <c r="H38" s="221"/>
      <c r="I38" s="70">
        <f t="shared" si="71"/>
        <v>0</v>
      </c>
      <c r="J38" s="221"/>
      <c r="K38" s="70">
        <f t="shared" si="72"/>
        <v>0</v>
      </c>
      <c r="L38" s="221"/>
      <c r="M38" s="70">
        <f t="shared" si="73"/>
        <v>0</v>
      </c>
      <c r="N38" s="221"/>
      <c r="O38" s="70">
        <f t="shared" si="74"/>
        <v>0</v>
      </c>
      <c r="P38" s="221"/>
      <c r="Q38" s="70">
        <f t="shared" si="75"/>
        <v>0</v>
      </c>
      <c r="R38" s="221"/>
      <c r="S38" s="70">
        <f t="shared" si="76"/>
        <v>0</v>
      </c>
      <c r="T38" s="221"/>
      <c r="U38" s="70">
        <f t="shared" si="77"/>
        <v>0</v>
      </c>
      <c r="V38" s="221"/>
      <c r="W38" s="70">
        <f t="shared" si="11"/>
        <v>0</v>
      </c>
      <c r="X38" s="221"/>
      <c r="Y38" s="70">
        <f t="shared" si="44"/>
        <v>0</v>
      </c>
      <c r="Z38" s="221"/>
      <c r="AA38" s="70">
        <f t="shared" si="45"/>
        <v>0</v>
      </c>
      <c r="AB38" s="221"/>
      <c r="AC38" s="70">
        <f t="shared" si="46"/>
        <v>0</v>
      </c>
      <c r="AD38" s="221"/>
      <c r="AE38" s="70">
        <f t="shared" si="47"/>
        <v>0</v>
      </c>
      <c r="AF38" s="221"/>
      <c r="AG38" s="70">
        <f t="shared" si="48"/>
        <v>0</v>
      </c>
      <c r="AH38" s="221"/>
      <c r="AI38" s="70">
        <f t="shared" si="49"/>
        <v>0</v>
      </c>
      <c r="AJ38" s="221"/>
      <c r="AK38" s="70">
        <f t="shared" si="50"/>
        <v>0</v>
      </c>
      <c r="AL38" s="221"/>
      <c r="AM38" s="70">
        <f t="shared" si="51"/>
        <v>0</v>
      </c>
      <c r="AN38" s="221"/>
      <c r="AO38" s="70">
        <f t="shared" si="52"/>
        <v>0</v>
      </c>
      <c r="AP38" s="221"/>
      <c r="AQ38" s="70">
        <f t="shared" si="53"/>
        <v>0</v>
      </c>
      <c r="AR38" s="221"/>
      <c r="AS38" s="70">
        <f t="shared" si="54"/>
        <v>0</v>
      </c>
      <c r="AT38" s="221"/>
      <c r="AU38" s="70">
        <f t="shared" si="55"/>
        <v>0</v>
      </c>
      <c r="AV38" s="221"/>
      <c r="AW38" s="70">
        <f t="shared" si="56"/>
        <v>0</v>
      </c>
      <c r="AX38" s="221"/>
      <c r="AY38" s="70">
        <f t="shared" si="57"/>
        <v>0</v>
      </c>
      <c r="AZ38" s="221"/>
      <c r="BA38" s="54">
        <f t="shared" si="27"/>
        <v>0</v>
      </c>
      <c r="BB38" s="72"/>
    </row>
    <row r="39" spans="1:54" x14ac:dyDescent="0.2">
      <c r="A39" s="343"/>
      <c r="B39" s="243"/>
      <c r="C39" s="70">
        <f t="shared" si="68"/>
        <v>0</v>
      </c>
      <c r="D39" s="221"/>
      <c r="E39" s="70">
        <f t="shared" si="69"/>
        <v>0</v>
      </c>
      <c r="F39" s="221"/>
      <c r="G39" s="70">
        <f t="shared" si="70"/>
        <v>0</v>
      </c>
      <c r="H39" s="221"/>
      <c r="I39" s="70">
        <f t="shared" si="71"/>
        <v>0</v>
      </c>
      <c r="J39" s="221"/>
      <c r="K39" s="70">
        <f t="shared" si="72"/>
        <v>0</v>
      </c>
      <c r="L39" s="221"/>
      <c r="M39" s="70">
        <f t="shared" si="73"/>
        <v>0</v>
      </c>
      <c r="N39" s="221"/>
      <c r="O39" s="70">
        <f t="shared" si="74"/>
        <v>0</v>
      </c>
      <c r="P39" s="221"/>
      <c r="Q39" s="70">
        <f t="shared" si="75"/>
        <v>0</v>
      </c>
      <c r="R39" s="221"/>
      <c r="S39" s="70">
        <f t="shared" si="76"/>
        <v>0</v>
      </c>
      <c r="T39" s="221"/>
      <c r="U39" s="70">
        <f t="shared" si="77"/>
        <v>0</v>
      </c>
      <c r="V39" s="221"/>
      <c r="W39" s="70">
        <f t="shared" si="11"/>
        <v>0</v>
      </c>
      <c r="X39" s="221"/>
      <c r="Y39" s="70">
        <f t="shared" si="44"/>
        <v>0</v>
      </c>
      <c r="Z39" s="221"/>
      <c r="AA39" s="70">
        <f t="shared" si="45"/>
        <v>0</v>
      </c>
      <c r="AB39" s="221"/>
      <c r="AC39" s="70">
        <f t="shared" si="46"/>
        <v>0</v>
      </c>
      <c r="AD39" s="221"/>
      <c r="AE39" s="70">
        <f t="shared" si="47"/>
        <v>0</v>
      </c>
      <c r="AF39" s="221"/>
      <c r="AG39" s="70">
        <f t="shared" si="48"/>
        <v>0</v>
      </c>
      <c r="AH39" s="221"/>
      <c r="AI39" s="70">
        <f t="shared" si="49"/>
        <v>0</v>
      </c>
      <c r="AJ39" s="221"/>
      <c r="AK39" s="70">
        <f t="shared" si="50"/>
        <v>0</v>
      </c>
      <c r="AL39" s="221"/>
      <c r="AM39" s="70">
        <f t="shared" si="51"/>
        <v>0</v>
      </c>
      <c r="AN39" s="221"/>
      <c r="AO39" s="70">
        <f t="shared" si="52"/>
        <v>0</v>
      </c>
      <c r="AP39" s="221"/>
      <c r="AQ39" s="70">
        <f t="shared" si="53"/>
        <v>0</v>
      </c>
      <c r="AR39" s="221"/>
      <c r="AS39" s="70">
        <f t="shared" si="54"/>
        <v>0</v>
      </c>
      <c r="AT39" s="221"/>
      <c r="AU39" s="70">
        <f t="shared" si="55"/>
        <v>0</v>
      </c>
      <c r="AV39" s="221"/>
      <c r="AW39" s="70">
        <f t="shared" si="56"/>
        <v>0</v>
      </c>
      <c r="AX39" s="221"/>
      <c r="AY39" s="70">
        <f t="shared" si="57"/>
        <v>0</v>
      </c>
      <c r="AZ39" s="221"/>
      <c r="BA39" s="54">
        <f t="shared" si="27"/>
        <v>0</v>
      </c>
      <c r="BB39" s="72"/>
    </row>
    <row r="40" spans="1:54" x14ac:dyDescent="0.2">
      <c r="A40" s="343"/>
      <c r="B40" s="243"/>
      <c r="C40" s="70">
        <f t="shared" si="68"/>
        <v>0</v>
      </c>
      <c r="D40" s="221"/>
      <c r="E40" s="70">
        <f t="shared" si="69"/>
        <v>0</v>
      </c>
      <c r="F40" s="221"/>
      <c r="G40" s="70">
        <f t="shared" si="70"/>
        <v>0</v>
      </c>
      <c r="H40" s="221"/>
      <c r="I40" s="70">
        <f t="shared" si="71"/>
        <v>0</v>
      </c>
      <c r="J40" s="221"/>
      <c r="K40" s="70">
        <f t="shared" si="72"/>
        <v>0</v>
      </c>
      <c r="L40" s="221"/>
      <c r="M40" s="70">
        <f t="shared" si="73"/>
        <v>0</v>
      </c>
      <c r="N40" s="221"/>
      <c r="O40" s="70">
        <f t="shared" si="74"/>
        <v>0</v>
      </c>
      <c r="P40" s="221"/>
      <c r="Q40" s="70">
        <f t="shared" si="75"/>
        <v>0</v>
      </c>
      <c r="R40" s="221"/>
      <c r="S40" s="70">
        <f t="shared" si="76"/>
        <v>0</v>
      </c>
      <c r="T40" s="221"/>
      <c r="U40" s="70">
        <f t="shared" si="77"/>
        <v>0</v>
      </c>
      <c r="V40" s="221"/>
      <c r="W40" s="70">
        <f t="shared" si="11"/>
        <v>0</v>
      </c>
      <c r="X40" s="221"/>
      <c r="Y40" s="70">
        <f t="shared" si="44"/>
        <v>0</v>
      </c>
      <c r="Z40" s="221"/>
      <c r="AA40" s="70">
        <f t="shared" si="45"/>
        <v>0</v>
      </c>
      <c r="AB40" s="221"/>
      <c r="AC40" s="70">
        <f t="shared" si="46"/>
        <v>0</v>
      </c>
      <c r="AD40" s="221"/>
      <c r="AE40" s="70">
        <f t="shared" si="47"/>
        <v>0</v>
      </c>
      <c r="AF40" s="221"/>
      <c r="AG40" s="70">
        <f t="shared" si="48"/>
        <v>0</v>
      </c>
      <c r="AH40" s="221"/>
      <c r="AI40" s="70">
        <f t="shared" si="49"/>
        <v>0</v>
      </c>
      <c r="AJ40" s="221"/>
      <c r="AK40" s="70">
        <f t="shared" si="50"/>
        <v>0</v>
      </c>
      <c r="AL40" s="221"/>
      <c r="AM40" s="70">
        <f t="shared" si="51"/>
        <v>0</v>
      </c>
      <c r="AN40" s="221"/>
      <c r="AO40" s="70">
        <f t="shared" si="52"/>
        <v>0</v>
      </c>
      <c r="AP40" s="221"/>
      <c r="AQ40" s="70">
        <f t="shared" si="53"/>
        <v>0</v>
      </c>
      <c r="AR40" s="221"/>
      <c r="AS40" s="70">
        <f t="shared" si="54"/>
        <v>0</v>
      </c>
      <c r="AT40" s="221"/>
      <c r="AU40" s="70">
        <f t="shared" si="55"/>
        <v>0</v>
      </c>
      <c r="AV40" s="221"/>
      <c r="AW40" s="70">
        <f t="shared" si="56"/>
        <v>0</v>
      </c>
      <c r="AX40" s="221"/>
      <c r="AY40" s="70">
        <f t="shared" si="57"/>
        <v>0</v>
      </c>
      <c r="AZ40" s="221"/>
      <c r="BA40" s="54">
        <f t="shared" si="27"/>
        <v>0</v>
      </c>
      <c r="BB40" s="72"/>
    </row>
    <row r="41" spans="1:54" x14ac:dyDescent="0.2">
      <c r="A41" s="343"/>
      <c r="B41" s="243"/>
      <c r="C41" s="70">
        <f t="shared" si="68"/>
        <v>0</v>
      </c>
      <c r="D41" s="221"/>
      <c r="E41" s="70">
        <f t="shared" si="69"/>
        <v>0</v>
      </c>
      <c r="F41" s="221"/>
      <c r="G41" s="70">
        <f t="shared" si="70"/>
        <v>0</v>
      </c>
      <c r="H41" s="221"/>
      <c r="I41" s="70">
        <f t="shared" si="71"/>
        <v>0</v>
      </c>
      <c r="J41" s="221"/>
      <c r="K41" s="70">
        <f t="shared" si="72"/>
        <v>0</v>
      </c>
      <c r="L41" s="221"/>
      <c r="M41" s="70">
        <f t="shared" si="73"/>
        <v>0</v>
      </c>
      <c r="N41" s="221"/>
      <c r="O41" s="70">
        <f t="shared" si="74"/>
        <v>0</v>
      </c>
      <c r="P41" s="221"/>
      <c r="Q41" s="70">
        <f t="shared" si="75"/>
        <v>0</v>
      </c>
      <c r="R41" s="221"/>
      <c r="S41" s="70">
        <f t="shared" si="76"/>
        <v>0</v>
      </c>
      <c r="T41" s="221"/>
      <c r="U41" s="70">
        <f t="shared" si="77"/>
        <v>0</v>
      </c>
      <c r="V41" s="221"/>
      <c r="W41" s="70">
        <f t="shared" si="11"/>
        <v>0</v>
      </c>
      <c r="X41" s="221"/>
      <c r="Y41" s="70">
        <f t="shared" si="44"/>
        <v>0</v>
      </c>
      <c r="Z41" s="221"/>
      <c r="AA41" s="70">
        <f t="shared" si="45"/>
        <v>0</v>
      </c>
      <c r="AB41" s="221"/>
      <c r="AC41" s="70">
        <f t="shared" si="46"/>
        <v>0</v>
      </c>
      <c r="AD41" s="221"/>
      <c r="AE41" s="70">
        <f t="shared" si="47"/>
        <v>0</v>
      </c>
      <c r="AF41" s="221"/>
      <c r="AG41" s="70">
        <f t="shared" si="48"/>
        <v>0</v>
      </c>
      <c r="AH41" s="221"/>
      <c r="AI41" s="70">
        <f t="shared" si="49"/>
        <v>0</v>
      </c>
      <c r="AJ41" s="221"/>
      <c r="AK41" s="70">
        <f t="shared" si="50"/>
        <v>0</v>
      </c>
      <c r="AL41" s="221"/>
      <c r="AM41" s="70">
        <f t="shared" si="51"/>
        <v>0</v>
      </c>
      <c r="AN41" s="221"/>
      <c r="AO41" s="70">
        <f t="shared" si="52"/>
        <v>0</v>
      </c>
      <c r="AP41" s="221"/>
      <c r="AQ41" s="70">
        <f t="shared" si="53"/>
        <v>0</v>
      </c>
      <c r="AR41" s="221"/>
      <c r="AS41" s="70">
        <f t="shared" si="54"/>
        <v>0</v>
      </c>
      <c r="AT41" s="221"/>
      <c r="AU41" s="70">
        <f t="shared" si="55"/>
        <v>0</v>
      </c>
      <c r="AV41" s="221"/>
      <c r="AW41" s="70">
        <f t="shared" si="56"/>
        <v>0</v>
      </c>
      <c r="AX41" s="221"/>
      <c r="AY41" s="70">
        <f t="shared" si="57"/>
        <v>0</v>
      </c>
      <c r="AZ41" s="221"/>
      <c r="BA41" s="54">
        <f t="shared" si="27"/>
        <v>0</v>
      </c>
      <c r="BB41" s="72"/>
    </row>
    <row r="42" spans="1:54" x14ac:dyDescent="0.2">
      <c r="A42" s="230"/>
      <c r="B42" s="243"/>
      <c r="C42" s="70">
        <f t="shared" si="68"/>
        <v>0</v>
      </c>
      <c r="D42" s="221"/>
      <c r="E42" s="70">
        <f t="shared" si="69"/>
        <v>0</v>
      </c>
      <c r="F42" s="221"/>
      <c r="G42" s="70">
        <f t="shared" si="70"/>
        <v>0</v>
      </c>
      <c r="H42" s="221"/>
      <c r="I42" s="70">
        <f t="shared" si="71"/>
        <v>0</v>
      </c>
      <c r="J42" s="221"/>
      <c r="K42" s="70">
        <f t="shared" si="72"/>
        <v>0</v>
      </c>
      <c r="L42" s="221"/>
      <c r="M42" s="70">
        <f t="shared" si="73"/>
        <v>0</v>
      </c>
      <c r="N42" s="221"/>
      <c r="O42" s="70">
        <f t="shared" si="74"/>
        <v>0</v>
      </c>
      <c r="P42" s="221"/>
      <c r="Q42" s="70">
        <f t="shared" si="75"/>
        <v>0</v>
      </c>
      <c r="R42" s="221"/>
      <c r="S42" s="70">
        <f t="shared" si="76"/>
        <v>0</v>
      </c>
      <c r="T42" s="221"/>
      <c r="U42" s="70">
        <f t="shared" si="77"/>
        <v>0</v>
      </c>
      <c r="V42" s="221"/>
      <c r="W42" s="70">
        <f t="shared" si="11"/>
        <v>0</v>
      </c>
      <c r="X42" s="221"/>
      <c r="Y42" s="70">
        <f t="shared" si="44"/>
        <v>0</v>
      </c>
      <c r="Z42" s="221"/>
      <c r="AA42" s="70">
        <f t="shared" si="45"/>
        <v>0</v>
      </c>
      <c r="AB42" s="221"/>
      <c r="AC42" s="70">
        <f t="shared" si="46"/>
        <v>0</v>
      </c>
      <c r="AD42" s="221"/>
      <c r="AE42" s="70">
        <f t="shared" si="47"/>
        <v>0</v>
      </c>
      <c r="AF42" s="221"/>
      <c r="AG42" s="70">
        <f t="shared" si="48"/>
        <v>0</v>
      </c>
      <c r="AH42" s="221"/>
      <c r="AI42" s="70">
        <f t="shared" si="49"/>
        <v>0</v>
      </c>
      <c r="AJ42" s="221"/>
      <c r="AK42" s="70">
        <f t="shared" si="50"/>
        <v>0</v>
      </c>
      <c r="AL42" s="221"/>
      <c r="AM42" s="70">
        <f t="shared" si="51"/>
        <v>0</v>
      </c>
      <c r="AN42" s="221"/>
      <c r="AO42" s="70">
        <f t="shared" si="52"/>
        <v>0</v>
      </c>
      <c r="AP42" s="221"/>
      <c r="AQ42" s="70">
        <f t="shared" si="53"/>
        <v>0</v>
      </c>
      <c r="AR42" s="221"/>
      <c r="AS42" s="70">
        <f t="shared" si="54"/>
        <v>0</v>
      </c>
      <c r="AT42" s="221"/>
      <c r="AU42" s="70">
        <f t="shared" si="55"/>
        <v>0</v>
      </c>
      <c r="AV42" s="221"/>
      <c r="AW42" s="70">
        <f t="shared" si="56"/>
        <v>0</v>
      </c>
      <c r="AX42" s="221"/>
      <c r="AY42" s="70">
        <f t="shared" si="57"/>
        <v>0</v>
      </c>
      <c r="AZ42" s="221"/>
      <c r="BA42" s="54">
        <f t="shared" si="27"/>
        <v>0</v>
      </c>
      <c r="BB42" s="72"/>
    </row>
    <row r="43" spans="1:54" x14ac:dyDescent="0.2">
      <c r="A43" s="230"/>
      <c r="B43" s="243"/>
      <c r="C43" s="70">
        <f t="shared" si="68"/>
        <v>0</v>
      </c>
      <c r="D43" s="221"/>
      <c r="E43" s="70">
        <f t="shared" si="69"/>
        <v>0</v>
      </c>
      <c r="F43" s="221"/>
      <c r="G43" s="70">
        <f t="shared" si="70"/>
        <v>0</v>
      </c>
      <c r="H43" s="221"/>
      <c r="I43" s="70">
        <f t="shared" si="71"/>
        <v>0</v>
      </c>
      <c r="J43" s="221"/>
      <c r="K43" s="70">
        <f t="shared" si="72"/>
        <v>0</v>
      </c>
      <c r="L43" s="221"/>
      <c r="M43" s="70">
        <f t="shared" si="73"/>
        <v>0</v>
      </c>
      <c r="N43" s="221"/>
      <c r="O43" s="70">
        <f t="shared" si="74"/>
        <v>0</v>
      </c>
      <c r="P43" s="221"/>
      <c r="Q43" s="70">
        <f t="shared" si="75"/>
        <v>0</v>
      </c>
      <c r="R43" s="221"/>
      <c r="S43" s="70">
        <f t="shared" si="76"/>
        <v>0</v>
      </c>
      <c r="T43" s="221"/>
      <c r="U43" s="70">
        <f t="shared" si="77"/>
        <v>0</v>
      </c>
      <c r="V43" s="221"/>
      <c r="W43" s="70">
        <f t="shared" si="11"/>
        <v>0</v>
      </c>
      <c r="X43" s="221"/>
      <c r="Y43" s="70">
        <f t="shared" si="44"/>
        <v>0</v>
      </c>
      <c r="Z43" s="221"/>
      <c r="AA43" s="70">
        <f t="shared" si="45"/>
        <v>0</v>
      </c>
      <c r="AB43" s="221"/>
      <c r="AC43" s="70">
        <f t="shared" si="46"/>
        <v>0</v>
      </c>
      <c r="AD43" s="221"/>
      <c r="AE43" s="70">
        <f t="shared" si="47"/>
        <v>0</v>
      </c>
      <c r="AF43" s="221"/>
      <c r="AG43" s="70">
        <f t="shared" si="48"/>
        <v>0</v>
      </c>
      <c r="AH43" s="221"/>
      <c r="AI43" s="70">
        <f t="shared" si="49"/>
        <v>0</v>
      </c>
      <c r="AJ43" s="221"/>
      <c r="AK43" s="70">
        <f t="shared" si="50"/>
        <v>0</v>
      </c>
      <c r="AL43" s="221"/>
      <c r="AM43" s="70">
        <f t="shared" si="51"/>
        <v>0</v>
      </c>
      <c r="AN43" s="221"/>
      <c r="AO43" s="70">
        <f t="shared" si="52"/>
        <v>0</v>
      </c>
      <c r="AP43" s="221"/>
      <c r="AQ43" s="70">
        <f t="shared" si="53"/>
        <v>0</v>
      </c>
      <c r="AR43" s="221"/>
      <c r="AS43" s="70">
        <f t="shared" si="54"/>
        <v>0</v>
      </c>
      <c r="AT43" s="221"/>
      <c r="AU43" s="70">
        <f t="shared" si="55"/>
        <v>0</v>
      </c>
      <c r="AV43" s="221"/>
      <c r="AW43" s="70">
        <f t="shared" si="56"/>
        <v>0</v>
      </c>
      <c r="AX43" s="221"/>
      <c r="AY43" s="70">
        <f t="shared" si="57"/>
        <v>0</v>
      </c>
      <c r="AZ43" s="221"/>
      <c r="BA43" s="54">
        <f t="shared" si="27"/>
        <v>0</v>
      </c>
      <c r="BB43" s="72"/>
    </row>
    <row r="44" spans="1:54" x14ac:dyDescent="0.2">
      <c r="A44" s="230"/>
      <c r="B44" s="243"/>
      <c r="C44" s="70">
        <f t="shared" si="58"/>
        <v>0</v>
      </c>
      <c r="D44" s="221"/>
      <c r="E44" s="70">
        <f t="shared" si="69"/>
        <v>0</v>
      </c>
      <c r="F44" s="221"/>
      <c r="G44" s="70">
        <f t="shared" si="70"/>
        <v>0</v>
      </c>
      <c r="H44" s="221"/>
      <c r="I44" s="70">
        <f t="shared" si="71"/>
        <v>0</v>
      </c>
      <c r="J44" s="221"/>
      <c r="K44" s="70">
        <f t="shared" si="72"/>
        <v>0</v>
      </c>
      <c r="L44" s="221"/>
      <c r="M44" s="70">
        <f t="shared" si="73"/>
        <v>0</v>
      </c>
      <c r="N44" s="221"/>
      <c r="O44" s="70">
        <f t="shared" si="74"/>
        <v>0</v>
      </c>
      <c r="P44" s="221"/>
      <c r="Q44" s="70">
        <f t="shared" si="75"/>
        <v>0</v>
      </c>
      <c r="R44" s="221"/>
      <c r="S44" s="70">
        <f t="shared" si="76"/>
        <v>0</v>
      </c>
      <c r="T44" s="221"/>
      <c r="U44" s="70">
        <f t="shared" si="67"/>
        <v>0</v>
      </c>
      <c r="V44" s="221"/>
      <c r="W44" s="70">
        <f t="shared" si="11"/>
        <v>0</v>
      </c>
      <c r="X44" s="221"/>
      <c r="Y44" s="70">
        <f t="shared" si="44"/>
        <v>0</v>
      </c>
      <c r="Z44" s="221"/>
      <c r="AA44" s="70">
        <f t="shared" si="45"/>
        <v>0</v>
      </c>
      <c r="AB44" s="221"/>
      <c r="AC44" s="70">
        <f t="shared" si="46"/>
        <v>0</v>
      </c>
      <c r="AD44" s="221"/>
      <c r="AE44" s="70">
        <f t="shared" si="47"/>
        <v>0</v>
      </c>
      <c r="AF44" s="221"/>
      <c r="AG44" s="70">
        <f t="shared" si="48"/>
        <v>0</v>
      </c>
      <c r="AH44" s="221"/>
      <c r="AI44" s="70">
        <f t="shared" si="49"/>
        <v>0</v>
      </c>
      <c r="AJ44" s="221"/>
      <c r="AK44" s="70">
        <f t="shared" si="50"/>
        <v>0</v>
      </c>
      <c r="AL44" s="221"/>
      <c r="AM44" s="70">
        <f t="shared" si="51"/>
        <v>0</v>
      </c>
      <c r="AN44" s="221"/>
      <c r="AO44" s="70">
        <f t="shared" si="52"/>
        <v>0</v>
      </c>
      <c r="AP44" s="221"/>
      <c r="AQ44" s="70">
        <f t="shared" si="53"/>
        <v>0</v>
      </c>
      <c r="AR44" s="221"/>
      <c r="AS44" s="70">
        <f t="shared" si="54"/>
        <v>0</v>
      </c>
      <c r="AT44" s="221"/>
      <c r="AU44" s="70">
        <f t="shared" si="55"/>
        <v>0</v>
      </c>
      <c r="AV44" s="221"/>
      <c r="AW44" s="70">
        <f t="shared" si="56"/>
        <v>0</v>
      </c>
      <c r="AX44" s="221"/>
      <c r="AY44" s="70">
        <f t="shared" si="57"/>
        <v>0</v>
      </c>
      <c r="AZ44" s="221"/>
      <c r="BA44" s="54">
        <f t="shared" si="27"/>
        <v>0</v>
      </c>
      <c r="BB44" s="72"/>
    </row>
    <row r="45" spans="1:54" x14ac:dyDescent="0.2">
      <c r="A45" s="230"/>
      <c r="B45" s="243"/>
      <c r="C45" s="70">
        <f t="shared" si="58"/>
        <v>0</v>
      </c>
      <c r="D45" s="221"/>
      <c r="E45" s="70">
        <f t="shared" si="69"/>
        <v>0</v>
      </c>
      <c r="F45" s="221"/>
      <c r="G45" s="70">
        <f t="shared" si="70"/>
        <v>0</v>
      </c>
      <c r="H45" s="221"/>
      <c r="I45" s="70">
        <f t="shared" si="71"/>
        <v>0</v>
      </c>
      <c r="J45" s="221"/>
      <c r="K45" s="70">
        <f t="shared" si="72"/>
        <v>0</v>
      </c>
      <c r="L45" s="221"/>
      <c r="M45" s="70">
        <f t="shared" si="73"/>
        <v>0</v>
      </c>
      <c r="N45" s="221"/>
      <c r="O45" s="70">
        <f t="shared" si="74"/>
        <v>0</v>
      </c>
      <c r="P45" s="221"/>
      <c r="Q45" s="70">
        <f t="shared" si="75"/>
        <v>0</v>
      </c>
      <c r="R45" s="221"/>
      <c r="S45" s="70">
        <f t="shared" si="76"/>
        <v>0</v>
      </c>
      <c r="T45" s="221"/>
      <c r="U45" s="70">
        <f t="shared" si="67"/>
        <v>0</v>
      </c>
      <c r="V45" s="221"/>
      <c r="W45" s="70">
        <f t="shared" si="11"/>
        <v>0</v>
      </c>
      <c r="X45" s="221"/>
      <c r="Y45" s="70">
        <f t="shared" si="44"/>
        <v>0</v>
      </c>
      <c r="Z45" s="221"/>
      <c r="AA45" s="70">
        <f t="shared" si="45"/>
        <v>0</v>
      </c>
      <c r="AB45" s="221"/>
      <c r="AC45" s="70">
        <f t="shared" si="46"/>
        <v>0</v>
      </c>
      <c r="AD45" s="221"/>
      <c r="AE45" s="70">
        <f t="shared" si="47"/>
        <v>0</v>
      </c>
      <c r="AF45" s="221"/>
      <c r="AG45" s="70">
        <f t="shared" si="48"/>
        <v>0</v>
      </c>
      <c r="AH45" s="221"/>
      <c r="AI45" s="70">
        <f t="shared" si="49"/>
        <v>0</v>
      </c>
      <c r="AJ45" s="221"/>
      <c r="AK45" s="70">
        <f t="shared" si="50"/>
        <v>0</v>
      </c>
      <c r="AL45" s="221"/>
      <c r="AM45" s="70">
        <f t="shared" si="51"/>
        <v>0</v>
      </c>
      <c r="AN45" s="221"/>
      <c r="AO45" s="70">
        <f t="shared" si="52"/>
        <v>0</v>
      </c>
      <c r="AP45" s="221"/>
      <c r="AQ45" s="70">
        <f t="shared" si="53"/>
        <v>0</v>
      </c>
      <c r="AR45" s="221"/>
      <c r="AS45" s="70">
        <f t="shared" si="54"/>
        <v>0</v>
      </c>
      <c r="AT45" s="221"/>
      <c r="AU45" s="70">
        <f t="shared" si="55"/>
        <v>0</v>
      </c>
      <c r="AV45" s="221"/>
      <c r="AW45" s="70">
        <f t="shared" si="56"/>
        <v>0</v>
      </c>
      <c r="AX45" s="221"/>
      <c r="AY45" s="70">
        <f t="shared" si="57"/>
        <v>0</v>
      </c>
      <c r="AZ45" s="221"/>
      <c r="BA45" s="54">
        <f t="shared" si="27"/>
        <v>0</v>
      </c>
      <c r="BB45" s="72"/>
    </row>
    <row r="46" spans="1:54" x14ac:dyDescent="0.2">
      <c r="A46" s="230"/>
      <c r="B46" s="243"/>
      <c r="C46" s="70">
        <f t="shared" si="58"/>
        <v>0</v>
      </c>
      <c r="D46" s="221"/>
      <c r="E46" s="70">
        <f t="shared" si="69"/>
        <v>0</v>
      </c>
      <c r="F46" s="221"/>
      <c r="G46" s="70">
        <f t="shared" si="70"/>
        <v>0</v>
      </c>
      <c r="H46" s="221"/>
      <c r="I46" s="70">
        <f t="shared" si="71"/>
        <v>0</v>
      </c>
      <c r="J46" s="221"/>
      <c r="K46" s="70">
        <f t="shared" si="72"/>
        <v>0</v>
      </c>
      <c r="L46" s="221"/>
      <c r="M46" s="70">
        <f t="shared" si="73"/>
        <v>0</v>
      </c>
      <c r="N46" s="221"/>
      <c r="O46" s="70">
        <f t="shared" si="74"/>
        <v>0</v>
      </c>
      <c r="P46" s="221"/>
      <c r="Q46" s="70">
        <f t="shared" si="75"/>
        <v>0</v>
      </c>
      <c r="R46" s="221"/>
      <c r="S46" s="70">
        <f t="shared" si="76"/>
        <v>0</v>
      </c>
      <c r="T46" s="221"/>
      <c r="U46" s="70">
        <f t="shared" si="67"/>
        <v>0</v>
      </c>
      <c r="V46" s="221"/>
      <c r="W46" s="70">
        <f t="shared" si="11"/>
        <v>0</v>
      </c>
      <c r="X46" s="221"/>
      <c r="Y46" s="70">
        <f t="shared" si="44"/>
        <v>0</v>
      </c>
      <c r="Z46" s="221"/>
      <c r="AA46" s="70">
        <f t="shared" si="45"/>
        <v>0</v>
      </c>
      <c r="AB46" s="221"/>
      <c r="AC46" s="70">
        <f t="shared" si="46"/>
        <v>0</v>
      </c>
      <c r="AD46" s="221"/>
      <c r="AE46" s="70">
        <f t="shared" si="47"/>
        <v>0</v>
      </c>
      <c r="AF46" s="221"/>
      <c r="AG46" s="70">
        <f t="shared" si="48"/>
        <v>0</v>
      </c>
      <c r="AH46" s="221"/>
      <c r="AI46" s="70">
        <f t="shared" si="49"/>
        <v>0</v>
      </c>
      <c r="AJ46" s="221"/>
      <c r="AK46" s="70">
        <f t="shared" si="50"/>
        <v>0</v>
      </c>
      <c r="AL46" s="221"/>
      <c r="AM46" s="70">
        <f t="shared" si="51"/>
        <v>0</v>
      </c>
      <c r="AN46" s="221"/>
      <c r="AO46" s="70">
        <f t="shared" si="52"/>
        <v>0</v>
      </c>
      <c r="AP46" s="221"/>
      <c r="AQ46" s="70">
        <f t="shared" si="53"/>
        <v>0</v>
      </c>
      <c r="AR46" s="221"/>
      <c r="AS46" s="70">
        <f t="shared" si="54"/>
        <v>0</v>
      </c>
      <c r="AT46" s="221"/>
      <c r="AU46" s="70">
        <f t="shared" si="55"/>
        <v>0</v>
      </c>
      <c r="AV46" s="221"/>
      <c r="AW46" s="70">
        <f t="shared" si="56"/>
        <v>0</v>
      </c>
      <c r="AX46" s="221"/>
      <c r="AY46" s="70">
        <f t="shared" si="57"/>
        <v>0</v>
      </c>
      <c r="AZ46" s="221"/>
      <c r="BA46" s="54">
        <f t="shared" si="27"/>
        <v>0</v>
      </c>
      <c r="BB46" s="72"/>
    </row>
    <row r="47" spans="1:54" x14ac:dyDescent="0.2">
      <c r="A47" s="230"/>
      <c r="B47" s="243"/>
      <c r="C47" s="70">
        <f t="shared" si="58"/>
        <v>0</v>
      </c>
      <c r="D47" s="221"/>
      <c r="E47" s="70">
        <f t="shared" ref="E47:E48" si="78">$B47*F47</f>
        <v>0</v>
      </c>
      <c r="F47" s="221"/>
      <c r="G47" s="70">
        <f t="shared" ref="G47:G48" si="79">$B47*H47</f>
        <v>0</v>
      </c>
      <c r="H47" s="221"/>
      <c r="I47" s="70">
        <f t="shared" ref="I47:I48" si="80">$B47*J47</f>
        <v>0</v>
      </c>
      <c r="J47" s="221"/>
      <c r="K47" s="70">
        <f t="shared" ref="K47:K48" si="81">$B47*L47</f>
        <v>0</v>
      </c>
      <c r="L47" s="221"/>
      <c r="M47" s="70">
        <f t="shared" ref="M47:M48" si="82">$B47*N47</f>
        <v>0</v>
      </c>
      <c r="N47" s="221"/>
      <c r="O47" s="70">
        <f t="shared" ref="O47:O48" si="83">$B47*P47</f>
        <v>0</v>
      </c>
      <c r="P47" s="221"/>
      <c r="Q47" s="70">
        <f t="shared" ref="Q47:Q48" si="84">$B47*R47</f>
        <v>0</v>
      </c>
      <c r="R47" s="221"/>
      <c r="S47" s="70">
        <f t="shared" ref="S47:S48" si="85">$B47*T47</f>
        <v>0</v>
      </c>
      <c r="T47" s="221"/>
      <c r="U47" s="70">
        <f t="shared" si="67"/>
        <v>0</v>
      </c>
      <c r="V47" s="221"/>
      <c r="W47" s="70">
        <f t="shared" si="11"/>
        <v>0</v>
      </c>
      <c r="X47" s="221"/>
      <c r="Y47" s="70">
        <f t="shared" si="44"/>
        <v>0</v>
      </c>
      <c r="Z47" s="221"/>
      <c r="AA47" s="70">
        <f t="shared" si="45"/>
        <v>0</v>
      </c>
      <c r="AB47" s="221"/>
      <c r="AC47" s="70">
        <f t="shared" si="46"/>
        <v>0</v>
      </c>
      <c r="AD47" s="221"/>
      <c r="AE47" s="70">
        <f t="shared" si="47"/>
        <v>0</v>
      </c>
      <c r="AF47" s="221"/>
      <c r="AG47" s="70">
        <f t="shared" si="48"/>
        <v>0</v>
      </c>
      <c r="AH47" s="221"/>
      <c r="AI47" s="70">
        <f t="shared" si="49"/>
        <v>0</v>
      </c>
      <c r="AJ47" s="221"/>
      <c r="AK47" s="70">
        <f t="shared" si="50"/>
        <v>0</v>
      </c>
      <c r="AL47" s="221"/>
      <c r="AM47" s="70">
        <f t="shared" si="51"/>
        <v>0</v>
      </c>
      <c r="AN47" s="221"/>
      <c r="AO47" s="70">
        <f t="shared" si="52"/>
        <v>0</v>
      </c>
      <c r="AP47" s="221"/>
      <c r="AQ47" s="70">
        <f t="shared" si="53"/>
        <v>0</v>
      </c>
      <c r="AR47" s="221"/>
      <c r="AS47" s="70">
        <f t="shared" si="54"/>
        <v>0</v>
      </c>
      <c r="AT47" s="221"/>
      <c r="AU47" s="70">
        <f t="shared" si="55"/>
        <v>0</v>
      </c>
      <c r="AV47" s="221"/>
      <c r="AW47" s="70">
        <f t="shared" si="56"/>
        <v>0</v>
      </c>
      <c r="AX47" s="221"/>
      <c r="AY47" s="70">
        <f t="shared" si="57"/>
        <v>0</v>
      </c>
      <c r="AZ47" s="221"/>
      <c r="BA47" s="54">
        <f t="shared" si="27"/>
        <v>0</v>
      </c>
      <c r="BB47" s="72"/>
    </row>
    <row r="48" spans="1:54" x14ac:dyDescent="0.2">
      <c r="A48" s="230"/>
      <c r="B48" s="243"/>
      <c r="C48" s="70">
        <f t="shared" si="58"/>
        <v>0</v>
      </c>
      <c r="D48" s="221"/>
      <c r="E48" s="70">
        <f t="shared" si="78"/>
        <v>0</v>
      </c>
      <c r="F48" s="221"/>
      <c r="G48" s="70">
        <f t="shared" si="79"/>
        <v>0</v>
      </c>
      <c r="H48" s="221"/>
      <c r="I48" s="70">
        <f t="shared" si="80"/>
        <v>0</v>
      </c>
      <c r="J48" s="221"/>
      <c r="K48" s="70">
        <f t="shared" si="81"/>
        <v>0</v>
      </c>
      <c r="L48" s="221"/>
      <c r="M48" s="70">
        <f t="shared" si="82"/>
        <v>0</v>
      </c>
      <c r="N48" s="221"/>
      <c r="O48" s="70">
        <f t="shared" si="83"/>
        <v>0</v>
      </c>
      <c r="P48" s="221"/>
      <c r="Q48" s="70">
        <f t="shared" si="84"/>
        <v>0</v>
      </c>
      <c r="R48" s="221"/>
      <c r="S48" s="70">
        <f t="shared" si="85"/>
        <v>0</v>
      </c>
      <c r="T48" s="221"/>
      <c r="U48" s="70">
        <f t="shared" si="67"/>
        <v>0</v>
      </c>
      <c r="V48" s="221"/>
      <c r="W48" s="70">
        <f t="shared" si="11"/>
        <v>0</v>
      </c>
      <c r="X48" s="221"/>
      <c r="Y48" s="70">
        <f t="shared" si="44"/>
        <v>0</v>
      </c>
      <c r="Z48" s="221"/>
      <c r="AA48" s="70">
        <f t="shared" si="45"/>
        <v>0</v>
      </c>
      <c r="AB48" s="221"/>
      <c r="AC48" s="70">
        <f t="shared" si="46"/>
        <v>0</v>
      </c>
      <c r="AD48" s="221"/>
      <c r="AE48" s="70">
        <f t="shared" si="47"/>
        <v>0</v>
      </c>
      <c r="AF48" s="221"/>
      <c r="AG48" s="70">
        <f t="shared" si="48"/>
        <v>0</v>
      </c>
      <c r="AH48" s="221"/>
      <c r="AI48" s="70">
        <f t="shared" si="49"/>
        <v>0</v>
      </c>
      <c r="AJ48" s="221"/>
      <c r="AK48" s="70">
        <f t="shared" si="50"/>
        <v>0</v>
      </c>
      <c r="AL48" s="221"/>
      <c r="AM48" s="70">
        <f t="shared" si="51"/>
        <v>0</v>
      </c>
      <c r="AN48" s="221"/>
      <c r="AO48" s="70">
        <f t="shared" si="52"/>
        <v>0</v>
      </c>
      <c r="AP48" s="221"/>
      <c r="AQ48" s="70">
        <f t="shared" si="53"/>
        <v>0</v>
      </c>
      <c r="AR48" s="221"/>
      <c r="AS48" s="70">
        <f t="shared" si="54"/>
        <v>0</v>
      </c>
      <c r="AT48" s="221"/>
      <c r="AU48" s="70">
        <f t="shared" si="55"/>
        <v>0</v>
      </c>
      <c r="AV48" s="221"/>
      <c r="AW48" s="70">
        <f t="shared" si="56"/>
        <v>0</v>
      </c>
      <c r="AX48" s="221"/>
      <c r="AY48" s="70">
        <f t="shared" si="57"/>
        <v>0</v>
      </c>
      <c r="AZ48" s="221"/>
      <c r="BA48" s="54">
        <f t="shared" si="27"/>
        <v>0</v>
      </c>
      <c r="BB48" s="72"/>
    </row>
    <row r="49" spans="1:54" x14ac:dyDescent="0.2">
      <c r="A49" s="230"/>
      <c r="B49" s="243"/>
      <c r="C49" s="70">
        <f t="shared" si="58"/>
        <v>0</v>
      </c>
      <c r="D49" s="221"/>
      <c r="E49" s="70">
        <f t="shared" si="59"/>
        <v>0</v>
      </c>
      <c r="F49" s="221"/>
      <c r="G49" s="70">
        <f t="shared" si="60"/>
        <v>0</v>
      </c>
      <c r="H49" s="221"/>
      <c r="I49" s="70">
        <f t="shared" si="61"/>
        <v>0</v>
      </c>
      <c r="J49" s="221"/>
      <c r="K49" s="70">
        <f t="shared" si="62"/>
        <v>0</v>
      </c>
      <c r="L49" s="221"/>
      <c r="M49" s="70">
        <f t="shared" si="63"/>
        <v>0</v>
      </c>
      <c r="N49" s="221"/>
      <c r="O49" s="70">
        <f t="shared" si="74"/>
        <v>0</v>
      </c>
      <c r="P49" s="221"/>
      <c r="Q49" s="70">
        <f t="shared" si="65"/>
        <v>0</v>
      </c>
      <c r="R49" s="221"/>
      <c r="S49" s="70">
        <f t="shared" si="66"/>
        <v>0</v>
      </c>
      <c r="T49" s="221"/>
      <c r="U49" s="70">
        <f t="shared" si="67"/>
        <v>0</v>
      </c>
      <c r="V49" s="221"/>
      <c r="W49" s="70">
        <f t="shared" si="11"/>
        <v>0</v>
      </c>
      <c r="X49" s="221"/>
      <c r="Y49" s="70">
        <f t="shared" si="44"/>
        <v>0</v>
      </c>
      <c r="Z49" s="221"/>
      <c r="AA49" s="70">
        <f t="shared" si="45"/>
        <v>0</v>
      </c>
      <c r="AB49" s="221"/>
      <c r="AC49" s="70">
        <f t="shared" si="46"/>
        <v>0</v>
      </c>
      <c r="AD49" s="221"/>
      <c r="AE49" s="70">
        <f t="shared" si="47"/>
        <v>0</v>
      </c>
      <c r="AF49" s="221"/>
      <c r="AG49" s="70">
        <f t="shared" si="48"/>
        <v>0</v>
      </c>
      <c r="AH49" s="221"/>
      <c r="AI49" s="70">
        <f t="shared" si="49"/>
        <v>0</v>
      </c>
      <c r="AJ49" s="221"/>
      <c r="AK49" s="70">
        <f t="shared" si="50"/>
        <v>0</v>
      </c>
      <c r="AL49" s="221"/>
      <c r="AM49" s="70">
        <f t="shared" si="51"/>
        <v>0</v>
      </c>
      <c r="AN49" s="221"/>
      <c r="AO49" s="70">
        <f t="shared" si="52"/>
        <v>0</v>
      </c>
      <c r="AP49" s="221"/>
      <c r="AQ49" s="70">
        <f t="shared" si="53"/>
        <v>0</v>
      </c>
      <c r="AR49" s="221"/>
      <c r="AS49" s="70">
        <f t="shared" si="54"/>
        <v>0</v>
      </c>
      <c r="AT49" s="221"/>
      <c r="AU49" s="70">
        <f t="shared" si="55"/>
        <v>0</v>
      </c>
      <c r="AV49" s="221"/>
      <c r="AW49" s="70">
        <f t="shared" si="56"/>
        <v>0</v>
      </c>
      <c r="AX49" s="221"/>
      <c r="AY49" s="70">
        <f t="shared" si="57"/>
        <v>0</v>
      </c>
      <c r="AZ49" s="221"/>
      <c r="BA49" s="54">
        <f t="shared" si="27"/>
        <v>0</v>
      </c>
      <c r="BB49" s="72"/>
    </row>
    <row r="50" spans="1:54" x14ac:dyDescent="0.2">
      <c r="A50" s="230"/>
      <c r="B50" s="243"/>
      <c r="C50" s="70">
        <f t="shared" si="58"/>
        <v>0</v>
      </c>
      <c r="D50" s="221"/>
      <c r="E50" s="70">
        <f t="shared" si="59"/>
        <v>0</v>
      </c>
      <c r="F50" s="221"/>
      <c r="G50" s="70">
        <f t="shared" si="60"/>
        <v>0</v>
      </c>
      <c r="H50" s="221"/>
      <c r="I50" s="70">
        <f t="shared" si="61"/>
        <v>0</v>
      </c>
      <c r="J50" s="221"/>
      <c r="K50" s="70">
        <f t="shared" si="62"/>
        <v>0</v>
      </c>
      <c r="L50" s="221"/>
      <c r="M50" s="70">
        <f t="shared" si="63"/>
        <v>0</v>
      </c>
      <c r="N50" s="221"/>
      <c r="O50" s="70">
        <f t="shared" si="64"/>
        <v>0</v>
      </c>
      <c r="P50" s="221"/>
      <c r="Q50" s="70">
        <f t="shared" si="65"/>
        <v>0</v>
      </c>
      <c r="R50" s="221"/>
      <c r="S50" s="70">
        <f t="shared" si="66"/>
        <v>0</v>
      </c>
      <c r="T50" s="221"/>
      <c r="U50" s="70">
        <f t="shared" si="67"/>
        <v>0</v>
      </c>
      <c r="V50" s="221"/>
      <c r="W50" s="70">
        <f t="shared" si="11"/>
        <v>0</v>
      </c>
      <c r="X50" s="221"/>
      <c r="Y50" s="70">
        <f t="shared" si="44"/>
        <v>0</v>
      </c>
      <c r="Z50" s="221"/>
      <c r="AA50" s="70">
        <f t="shared" si="45"/>
        <v>0</v>
      </c>
      <c r="AB50" s="221"/>
      <c r="AC50" s="70">
        <f t="shared" si="46"/>
        <v>0</v>
      </c>
      <c r="AD50" s="221"/>
      <c r="AE50" s="70">
        <f t="shared" si="47"/>
        <v>0</v>
      </c>
      <c r="AF50" s="221"/>
      <c r="AG50" s="70">
        <f t="shared" si="48"/>
        <v>0</v>
      </c>
      <c r="AH50" s="221"/>
      <c r="AI50" s="70">
        <f t="shared" si="49"/>
        <v>0</v>
      </c>
      <c r="AJ50" s="221"/>
      <c r="AK50" s="70">
        <f t="shared" si="50"/>
        <v>0</v>
      </c>
      <c r="AL50" s="221"/>
      <c r="AM50" s="70">
        <f t="shared" si="51"/>
        <v>0</v>
      </c>
      <c r="AN50" s="221"/>
      <c r="AO50" s="70">
        <f t="shared" si="52"/>
        <v>0</v>
      </c>
      <c r="AP50" s="221"/>
      <c r="AQ50" s="70">
        <f t="shared" si="53"/>
        <v>0</v>
      </c>
      <c r="AR50" s="221"/>
      <c r="AS50" s="70">
        <f t="shared" si="54"/>
        <v>0</v>
      </c>
      <c r="AT50" s="221"/>
      <c r="AU50" s="70">
        <f t="shared" si="55"/>
        <v>0</v>
      </c>
      <c r="AV50" s="221"/>
      <c r="AW50" s="70">
        <f t="shared" si="56"/>
        <v>0</v>
      </c>
      <c r="AX50" s="221"/>
      <c r="AY50" s="70">
        <f t="shared" si="57"/>
        <v>0</v>
      </c>
      <c r="AZ50" s="221"/>
      <c r="BA50" s="54">
        <f t="shared" si="27"/>
        <v>0</v>
      </c>
      <c r="BB50" s="72"/>
    </row>
    <row r="51" spans="1:54" x14ac:dyDescent="0.2">
      <c r="A51" s="230"/>
      <c r="B51" s="243"/>
      <c r="C51" s="70">
        <f t="shared" si="58"/>
        <v>0</v>
      </c>
      <c r="D51" s="221"/>
      <c r="E51" s="70">
        <f t="shared" si="59"/>
        <v>0</v>
      </c>
      <c r="F51" s="221"/>
      <c r="G51" s="70">
        <f t="shared" si="60"/>
        <v>0</v>
      </c>
      <c r="H51" s="221"/>
      <c r="I51" s="70">
        <f t="shared" si="61"/>
        <v>0</v>
      </c>
      <c r="J51" s="221"/>
      <c r="K51" s="70">
        <f t="shared" si="62"/>
        <v>0</v>
      </c>
      <c r="L51" s="221"/>
      <c r="M51" s="70">
        <f t="shared" si="63"/>
        <v>0</v>
      </c>
      <c r="N51" s="221"/>
      <c r="O51" s="70">
        <f t="shared" si="64"/>
        <v>0</v>
      </c>
      <c r="P51" s="221"/>
      <c r="Q51" s="70">
        <f t="shared" si="65"/>
        <v>0</v>
      </c>
      <c r="R51" s="221"/>
      <c r="S51" s="70">
        <f t="shared" si="66"/>
        <v>0</v>
      </c>
      <c r="T51" s="221"/>
      <c r="U51" s="70">
        <f t="shared" si="67"/>
        <v>0</v>
      </c>
      <c r="V51" s="221"/>
      <c r="W51" s="70">
        <f t="shared" si="11"/>
        <v>0</v>
      </c>
      <c r="X51" s="221"/>
      <c r="Y51" s="70">
        <f t="shared" si="44"/>
        <v>0</v>
      </c>
      <c r="Z51" s="221"/>
      <c r="AA51" s="70">
        <f t="shared" si="45"/>
        <v>0</v>
      </c>
      <c r="AB51" s="221"/>
      <c r="AC51" s="70">
        <f t="shared" si="46"/>
        <v>0</v>
      </c>
      <c r="AD51" s="221"/>
      <c r="AE51" s="70">
        <f t="shared" si="47"/>
        <v>0</v>
      </c>
      <c r="AF51" s="221"/>
      <c r="AG51" s="70">
        <f t="shared" si="48"/>
        <v>0</v>
      </c>
      <c r="AH51" s="221"/>
      <c r="AI51" s="70">
        <f t="shared" si="49"/>
        <v>0</v>
      </c>
      <c r="AJ51" s="221"/>
      <c r="AK51" s="70">
        <f t="shared" si="50"/>
        <v>0</v>
      </c>
      <c r="AL51" s="221"/>
      <c r="AM51" s="70">
        <f t="shared" si="51"/>
        <v>0</v>
      </c>
      <c r="AN51" s="221"/>
      <c r="AO51" s="70">
        <f t="shared" si="52"/>
        <v>0</v>
      </c>
      <c r="AP51" s="221"/>
      <c r="AQ51" s="70">
        <f t="shared" si="53"/>
        <v>0</v>
      </c>
      <c r="AR51" s="221"/>
      <c r="AS51" s="70">
        <f t="shared" si="54"/>
        <v>0</v>
      </c>
      <c r="AT51" s="221"/>
      <c r="AU51" s="70">
        <f t="shared" si="55"/>
        <v>0</v>
      </c>
      <c r="AV51" s="221"/>
      <c r="AW51" s="70">
        <f t="shared" si="56"/>
        <v>0</v>
      </c>
      <c r="AX51" s="221"/>
      <c r="AY51" s="70">
        <f t="shared" si="57"/>
        <v>0</v>
      </c>
      <c r="AZ51" s="221"/>
      <c r="BA51" s="54">
        <f t="shared" si="27"/>
        <v>0</v>
      </c>
      <c r="BB51" s="72"/>
    </row>
    <row r="52" spans="1:54" x14ac:dyDescent="0.2">
      <c r="A52" s="230"/>
      <c r="B52" s="243"/>
      <c r="C52" s="70">
        <f t="shared" si="58"/>
        <v>0</v>
      </c>
      <c r="D52" s="221"/>
      <c r="E52" s="70">
        <f t="shared" si="59"/>
        <v>0</v>
      </c>
      <c r="F52" s="221"/>
      <c r="G52" s="70">
        <f t="shared" si="60"/>
        <v>0</v>
      </c>
      <c r="H52" s="221"/>
      <c r="I52" s="70">
        <f t="shared" si="61"/>
        <v>0</v>
      </c>
      <c r="J52" s="221"/>
      <c r="K52" s="70">
        <f t="shared" si="62"/>
        <v>0</v>
      </c>
      <c r="L52" s="221"/>
      <c r="M52" s="70">
        <f t="shared" si="63"/>
        <v>0</v>
      </c>
      <c r="N52" s="221"/>
      <c r="O52" s="70">
        <f t="shared" si="64"/>
        <v>0</v>
      </c>
      <c r="P52" s="221"/>
      <c r="Q52" s="70">
        <f t="shared" si="65"/>
        <v>0</v>
      </c>
      <c r="R52" s="221"/>
      <c r="S52" s="70">
        <f t="shared" si="66"/>
        <v>0</v>
      </c>
      <c r="T52" s="221"/>
      <c r="U52" s="70">
        <f t="shared" si="67"/>
        <v>0</v>
      </c>
      <c r="V52" s="221"/>
      <c r="W52" s="70">
        <f t="shared" si="11"/>
        <v>0</v>
      </c>
      <c r="X52" s="221"/>
      <c r="Y52" s="70">
        <f t="shared" si="44"/>
        <v>0</v>
      </c>
      <c r="Z52" s="221"/>
      <c r="AA52" s="70">
        <f t="shared" si="45"/>
        <v>0</v>
      </c>
      <c r="AB52" s="221"/>
      <c r="AC52" s="70">
        <f t="shared" si="46"/>
        <v>0</v>
      </c>
      <c r="AD52" s="221"/>
      <c r="AE52" s="70">
        <f t="shared" si="47"/>
        <v>0</v>
      </c>
      <c r="AF52" s="221"/>
      <c r="AG52" s="70">
        <f t="shared" si="48"/>
        <v>0</v>
      </c>
      <c r="AH52" s="221"/>
      <c r="AI52" s="70">
        <f t="shared" si="49"/>
        <v>0</v>
      </c>
      <c r="AJ52" s="221"/>
      <c r="AK52" s="70">
        <f t="shared" si="50"/>
        <v>0</v>
      </c>
      <c r="AL52" s="221"/>
      <c r="AM52" s="70">
        <f t="shared" si="51"/>
        <v>0</v>
      </c>
      <c r="AN52" s="221"/>
      <c r="AO52" s="70">
        <f t="shared" si="52"/>
        <v>0</v>
      </c>
      <c r="AP52" s="221"/>
      <c r="AQ52" s="70">
        <f t="shared" si="53"/>
        <v>0</v>
      </c>
      <c r="AR52" s="221"/>
      <c r="AS52" s="70">
        <f t="shared" si="54"/>
        <v>0</v>
      </c>
      <c r="AT52" s="221"/>
      <c r="AU52" s="70">
        <f t="shared" si="55"/>
        <v>0</v>
      </c>
      <c r="AV52" s="221"/>
      <c r="AW52" s="70">
        <f t="shared" si="56"/>
        <v>0</v>
      </c>
      <c r="AX52" s="221"/>
      <c r="AY52" s="70">
        <f t="shared" si="57"/>
        <v>0</v>
      </c>
      <c r="AZ52" s="221"/>
      <c r="BA52" s="54">
        <f t="shared" si="27"/>
        <v>0</v>
      </c>
      <c r="BB52" s="72"/>
    </row>
    <row r="53" spans="1:54" x14ac:dyDescent="0.2">
      <c r="A53" s="230"/>
      <c r="B53" s="243"/>
      <c r="C53" s="70">
        <f t="shared" si="58"/>
        <v>0</v>
      </c>
      <c r="D53" s="221"/>
      <c r="E53" s="70">
        <f t="shared" si="59"/>
        <v>0</v>
      </c>
      <c r="F53" s="221"/>
      <c r="G53" s="70">
        <f t="shared" si="60"/>
        <v>0</v>
      </c>
      <c r="H53" s="221"/>
      <c r="I53" s="70">
        <f t="shared" si="61"/>
        <v>0</v>
      </c>
      <c r="J53" s="221"/>
      <c r="K53" s="70">
        <f t="shared" si="62"/>
        <v>0</v>
      </c>
      <c r="L53" s="221"/>
      <c r="M53" s="70">
        <f t="shared" si="63"/>
        <v>0</v>
      </c>
      <c r="N53" s="221"/>
      <c r="O53" s="70">
        <f t="shared" si="64"/>
        <v>0</v>
      </c>
      <c r="P53" s="221"/>
      <c r="Q53" s="70">
        <f t="shared" si="65"/>
        <v>0</v>
      </c>
      <c r="R53" s="221"/>
      <c r="S53" s="70">
        <f t="shared" si="66"/>
        <v>0</v>
      </c>
      <c r="T53" s="221"/>
      <c r="U53" s="70">
        <f t="shared" si="67"/>
        <v>0</v>
      </c>
      <c r="V53" s="221"/>
      <c r="W53" s="70">
        <f t="shared" si="11"/>
        <v>0</v>
      </c>
      <c r="X53" s="221"/>
      <c r="Y53" s="70">
        <f t="shared" si="44"/>
        <v>0</v>
      </c>
      <c r="Z53" s="221"/>
      <c r="AA53" s="70">
        <f t="shared" si="45"/>
        <v>0</v>
      </c>
      <c r="AB53" s="221"/>
      <c r="AC53" s="70">
        <f t="shared" si="46"/>
        <v>0</v>
      </c>
      <c r="AD53" s="221"/>
      <c r="AE53" s="70">
        <f t="shared" si="47"/>
        <v>0</v>
      </c>
      <c r="AF53" s="221"/>
      <c r="AG53" s="70">
        <f t="shared" si="48"/>
        <v>0</v>
      </c>
      <c r="AH53" s="221"/>
      <c r="AI53" s="70">
        <f t="shared" si="49"/>
        <v>0</v>
      </c>
      <c r="AJ53" s="221"/>
      <c r="AK53" s="70">
        <f t="shared" si="50"/>
        <v>0</v>
      </c>
      <c r="AL53" s="221"/>
      <c r="AM53" s="70">
        <f t="shared" si="51"/>
        <v>0</v>
      </c>
      <c r="AN53" s="221"/>
      <c r="AO53" s="70">
        <f t="shared" si="52"/>
        <v>0</v>
      </c>
      <c r="AP53" s="221"/>
      <c r="AQ53" s="70">
        <f t="shared" si="53"/>
        <v>0</v>
      </c>
      <c r="AR53" s="221"/>
      <c r="AS53" s="70">
        <f t="shared" si="54"/>
        <v>0</v>
      </c>
      <c r="AT53" s="221"/>
      <c r="AU53" s="70">
        <f t="shared" si="55"/>
        <v>0</v>
      </c>
      <c r="AV53" s="221"/>
      <c r="AW53" s="70">
        <f t="shared" si="56"/>
        <v>0</v>
      </c>
      <c r="AX53" s="221"/>
      <c r="AY53" s="70">
        <f t="shared" si="57"/>
        <v>0</v>
      </c>
      <c r="AZ53" s="221"/>
      <c r="BA53" s="54">
        <f t="shared" si="27"/>
        <v>0</v>
      </c>
      <c r="BB53" s="72"/>
    </row>
    <row r="54" spans="1:54" x14ac:dyDescent="0.2">
      <c r="A54" s="239"/>
      <c r="B54" s="243"/>
      <c r="C54" s="70">
        <f t="shared" si="58"/>
        <v>0</v>
      </c>
      <c r="D54" s="221"/>
      <c r="E54" s="70">
        <f t="shared" si="59"/>
        <v>0</v>
      </c>
      <c r="F54" s="221"/>
      <c r="G54" s="70">
        <f t="shared" si="60"/>
        <v>0</v>
      </c>
      <c r="H54" s="221"/>
      <c r="I54" s="70">
        <f t="shared" si="61"/>
        <v>0</v>
      </c>
      <c r="J54" s="221"/>
      <c r="K54" s="70">
        <f t="shared" si="62"/>
        <v>0</v>
      </c>
      <c r="L54" s="221"/>
      <c r="M54" s="70">
        <f t="shared" si="63"/>
        <v>0</v>
      </c>
      <c r="N54" s="221"/>
      <c r="O54" s="70">
        <f t="shared" si="64"/>
        <v>0</v>
      </c>
      <c r="P54" s="221"/>
      <c r="Q54" s="70">
        <f t="shared" si="65"/>
        <v>0</v>
      </c>
      <c r="R54" s="221"/>
      <c r="S54" s="70">
        <f t="shared" si="66"/>
        <v>0</v>
      </c>
      <c r="T54" s="221"/>
      <c r="U54" s="70">
        <f t="shared" si="67"/>
        <v>0</v>
      </c>
      <c r="V54" s="221"/>
      <c r="W54" s="70">
        <f t="shared" si="11"/>
        <v>0</v>
      </c>
      <c r="X54" s="221"/>
      <c r="Y54" s="70">
        <f t="shared" si="44"/>
        <v>0</v>
      </c>
      <c r="Z54" s="221"/>
      <c r="AA54" s="70">
        <f t="shared" si="45"/>
        <v>0</v>
      </c>
      <c r="AB54" s="221"/>
      <c r="AC54" s="70">
        <f t="shared" si="46"/>
        <v>0</v>
      </c>
      <c r="AD54" s="221"/>
      <c r="AE54" s="70">
        <f t="shared" si="47"/>
        <v>0</v>
      </c>
      <c r="AF54" s="221"/>
      <c r="AG54" s="70">
        <f t="shared" si="48"/>
        <v>0</v>
      </c>
      <c r="AH54" s="221"/>
      <c r="AI54" s="70">
        <f t="shared" si="49"/>
        <v>0</v>
      </c>
      <c r="AJ54" s="221"/>
      <c r="AK54" s="70">
        <f t="shared" si="50"/>
        <v>0</v>
      </c>
      <c r="AL54" s="221"/>
      <c r="AM54" s="70">
        <f t="shared" si="51"/>
        <v>0</v>
      </c>
      <c r="AN54" s="221"/>
      <c r="AO54" s="70">
        <f t="shared" si="52"/>
        <v>0</v>
      </c>
      <c r="AP54" s="221"/>
      <c r="AQ54" s="70">
        <f t="shared" si="53"/>
        <v>0</v>
      </c>
      <c r="AR54" s="221"/>
      <c r="AS54" s="70">
        <f t="shared" si="54"/>
        <v>0</v>
      </c>
      <c r="AT54" s="221"/>
      <c r="AU54" s="70">
        <f t="shared" si="55"/>
        <v>0</v>
      </c>
      <c r="AV54" s="221"/>
      <c r="AW54" s="70">
        <f t="shared" si="56"/>
        <v>0</v>
      </c>
      <c r="AX54" s="221"/>
      <c r="AY54" s="70">
        <f t="shared" si="57"/>
        <v>0</v>
      </c>
      <c r="AZ54" s="221"/>
      <c r="BA54" s="54">
        <f t="shared" si="27"/>
        <v>0</v>
      </c>
      <c r="BB54" s="75"/>
    </row>
    <row r="55" spans="1:54" x14ac:dyDescent="0.2">
      <c r="B55" s="126">
        <f>SUM(B14:B54)</f>
        <v>0</v>
      </c>
      <c r="C55" s="79">
        <f>SUM(C14:C54)</f>
        <v>0</v>
      </c>
      <c r="D55" s="108"/>
      <c r="E55" s="79">
        <f>SUM(E14:E54)</f>
        <v>0</v>
      </c>
      <c r="F55" s="92"/>
      <c r="G55" s="79">
        <f>SUM(G14:G54)</f>
        <v>0</v>
      </c>
      <c r="H55" s="80"/>
      <c r="I55" s="79">
        <f>SUM(I14:I54)</f>
        <v>0</v>
      </c>
      <c r="J55" s="80"/>
      <c r="K55" s="79">
        <f>SUM(K14:K54)</f>
        <v>0</v>
      </c>
      <c r="L55" s="81"/>
      <c r="M55" s="79">
        <f>SUM(M14:M54)</f>
        <v>0</v>
      </c>
      <c r="N55" s="81"/>
      <c r="O55" s="79">
        <f>SUM(O14:O54)</f>
        <v>0</v>
      </c>
      <c r="P55" s="81"/>
      <c r="Q55" s="79">
        <f>SUM(Q14:Q54)</f>
        <v>0</v>
      </c>
      <c r="R55" s="81"/>
      <c r="S55" s="127">
        <f>SUM(S14:S54)</f>
        <v>0</v>
      </c>
      <c r="T55" s="81"/>
      <c r="U55" s="127">
        <f>SUM(U14:U54)</f>
        <v>0</v>
      </c>
      <c r="V55" s="81"/>
      <c r="W55" s="127">
        <f>SUM(W14:W54)</f>
        <v>0</v>
      </c>
      <c r="X55" s="81"/>
      <c r="Y55" s="79">
        <f>SUM(Y14:Y54)</f>
        <v>0</v>
      </c>
      <c r="Z55" s="81"/>
      <c r="AA55" s="79">
        <f>SUM(AA14:AA54)</f>
        <v>0</v>
      </c>
      <c r="AB55" s="81"/>
      <c r="AC55" s="127">
        <f>SUM(AC14:AC54)</f>
        <v>0</v>
      </c>
      <c r="AD55" s="81"/>
      <c r="AE55" s="127">
        <f>SUM(AE14:AE54)</f>
        <v>0</v>
      </c>
      <c r="AF55" s="81"/>
      <c r="AG55" s="127">
        <f>SUM(AG14:AG54)</f>
        <v>0</v>
      </c>
      <c r="AH55" s="81"/>
      <c r="AI55" s="79">
        <f>SUM(AI14:AI54)</f>
        <v>0</v>
      </c>
      <c r="AJ55" s="81"/>
      <c r="AK55" s="79">
        <f>SUM(AK14:AK54)</f>
        <v>0</v>
      </c>
      <c r="AL55" s="81"/>
      <c r="AM55" s="127">
        <f>SUM(AM14:AM54)</f>
        <v>0</v>
      </c>
      <c r="AN55" s="81"/>
      <c r="AO55" s="127">
        <f>SUM(AO14:AO54)</f>
        <v>0</v>
      </c>
      <c r="AP55" s="81"/>
      <c r="AQ55" s="127">
        <f>SUM(AQ14:AQ54)</f>
        <v>0</v>
      </c>
      <c r="AR55" s="81"/>
      <c r="AS55" s="79">
        <f>SUM(AS14:AS54)</f>
        <v>0</v>
      </c>
      <c r="AT55" s="81"/>
      <c r="AU55" s="127">
        <f>SUM(AU14:AU54)</f>
        <v>0</v>
      </c>
      <c r="AV55" s="81"/>
      <c r="AW55" s="127">
        <f>SUM(AW14:AW54)</f>
        <v>0</v>
      </c>
      <c r="AX55" s="81"/>
      <c r="AY55" s="127">
        <f>SUM(AY14:AY54)</f>
        <v>0</v>
      </c>
      <c r="AZ55" s="81"/>
      <c r="BA55" s="40"/>
    </row>
    <row r="56" spans="1:54" x14ac:dyDescent="0.2">
      <c r="C56" s="491"/>
      <c r="D56" s="491"/>
      <c r="E56" s="491"/>
      <c r="F56" s="491"/>
      <c r="G56" s="83"/>
      <c r="H56" s="83"/>
      <c r="I56" s="83"/>
      <c r="J56" s="83"/>
      <c r="K56" s="83"/>
      <c r="L56" s="83"/>
      <c r="M56" s="83"/>
      <c r="N56" s="83"/>
      <c r="O56" s="83"/>
      <c r="P56" s="83"/>
      <c r="Q56" s="83"/>
      <c r="R56" s="83"/>
      <c r="S56" s="83"/>
      <c r="T56" s="83"/>
      <c r="U56" s="83"/>
      <c r="V56" s="83"/>
      <c r="W56" s="83"/>
      <c r="X56" s="83"/>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83"/>
    </row>
    <row r="57" spans="1:54" x14ac:dyDescent="0.2">
      <c r="A57" s="115"/>
    </row>
    <row r="58" spans="1:54" x14ac:dyDescent="0.2">
      <c r="A58" s="119"/>
      <c r="C58" s="1"/>
      <c r="D58" s="1"/>
    </row>
    <row r="59" spans="1:54" x14ac:dyDescent="0.2">
      <c r="A59" s="119"/>
      <c r="C59" s="1"/>
      <c r="D59" s="1"/>
    </row>
    <row r="60" spans="1:54" x14ac:dyDescent="0.2">
      <c r="A60" s="119"/>
      <c r="C60" s="1"/>
      <c r="D60" s="1"/>
    </row>
    <row r="61" spans="1:54" x14ac:dyDescent="0.2">
      <c r="A61" s="119"/>
      <c r="C61" s="1"/>
      <c r="D61" s="1"/>
    </row>
    <row r="62" spans="1:54" x14ac:dyDescent="0.2">
      <c r="A62" s="119"/>
      <c r="C62" s="1"/>
      <c r="D62" s="1"/>
    </row>
    <row r="63" spans="1:54" x14ac:dyDescent="0.2">
      <c r="A63" s="119"/>
      <c r="C63" s="1"/>
      <c r="D63" s="1"/>
    </row>
  </sheetData>
  <mergeCells count="32">
    <mergeCell ref="BB11:BB13"/>
    <mergeCell ref="G9:H9"/>
    <mergeCell ref="U9:V9"/>
    <mergeCell ref="I9:J9"/>
    <mergeCell ref="K9:L9"/>
    <mergeCell ref="M9:N9"/>
    <mergeCell ref="O9:P9"/>
    <mergeCell ref="Q9:R9"/>
    <mergeCell ref="W9:X9"/>
    <mergeCell ref="S9:T9"/>
    <mergeCell ref="AW9:AX9"/>
    <mergeCell ref="AY9:AZ9"/>
    <mergeCell ref="Y8:AZ8"/>
    <mergeCell ref="C56:F56"/>
    <mergeCell ref="C9:D9"/>
    <mergeCell ref="E9:F9"/>
    <mergeCell ref="C8:X8"/>
    <mergeCell ref="AM9:AN9"/>
    <mergeCell ref="AO9:AP9"/>
    <mergeCell ref="AQ9:AR9"/>
    <mergeCell ref="AS9:AT9"/>
    <mergeCell ref="AU9:AV9"/>
    <mergeCell ref="AC9:AD9"/>
    <mergeCell ref="AE9:AF9"/>
    <mergeCell ref="AG9:AH9"/>
    <mergeCell ref="AI9:AJ9"/>
    <mergeCell ref="AK9:AL9"/>
    <mergeCell ref="A2:X2"/>
    <mergeCell ref="A3:X3"/>
    <mergeCell ref="A4:X4"/>
    <mergeCell ref="Y9:Z9"/>
    <mergeCell ref="AA9:AB9"/>
  </mergeCells>
  <phoneticPr fontId="0" type="noConversion"/>
  <conditionalFormatting sqref="BA14:BA54">
    <cfRule type="cellIs" dxfId="7" priority="7" stopIfTrue="1" operator="greaterThan">
      <formula>100</formula>
    </cfRule>
  </conditionalFormatting>
  <conditionalFormatting sqref="BA14:BA54">
    <cfRule type="cellIs" dxfId="6" priority="6" stopIfTrue="1" operator="greaterThan">
      <formula>1</formula>
    </cfRule>
  </conditionalFormatting>
  <conditionalFormatting sqref="BA12">
    <cfRule type="cellIs" dxfId="5" priority="4" stopIfTrue="1" operator="greaterThan">
      <formula>100</formula>
    </cfRule>
  </conditionalFormatting>
  <conditionalFormatting sqref="BA12">
    <cfRule type="cellIs" dxfId="4" priority="3" stopIfTrue="1" operator="greaterThan">
      <formula>1</formula>
    </cfRule>
  </conditionalFormatting>
  <conditionalFormatting sqref="BA13">
    <cfRule type="cellIs" dxfId="3" priority="2" stopIfTrue="1" operator="greaterThan">
      <formula>100</formula>
    </cfRule>
  </conditionalFormatting>
  <conditionalFormatting sqref="BA13">
    <cfRule type="cellIs" dxfId="2" priority="1" stopIfTrue="1" operator="greaterThan">
      <formula>1</formula>
    </cfRule>
  </conditionalFormatting>
  <printOptions gridLines="1"/>
  <pageMargins left="0.5" right="0.5" top="0.75" bottom="0.75" header="0.5" footer="0.5"/>
  <pageSetup paperSize="5" scale="57" orientation="landscape"/>
  <headerFooter alignWithMargins="0">
    <oddHeader xml:space="preserve">&amp;R&amp;"Arial,Bold"
</oddHeader>
    <oddFooter>&amp;A</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S50"/>
  <sheetViews>
    <sheetView topLeftCell="A16" workbookViewId="0">
      <selection activeCell="A39" sqref="A39:E51"/>
    </sheetView>
  </sheetViews>
  <sheetFormatPr defaultColWidth="8.85546875" defaultRowHeight="12.75" x14ac:dyDescent="0.2"/>
  <cols>
    <col min="1" max="1" width="40.7109375" style="42" customWidth="1"/>
    <col min="2" max="2" width="11.28515625" style="42" bestFit="1" customWidth="1"/>
    <col min="3" max="4" width="11.28515625" style="42" customWidth="1"/>
    <col min="5" max="5" width="10.28515625" style="42" customWidth="1"/>
    <col min="6" max="6" width="9.28515625" style="42" bestFit="1" customWidth="1"/>
    <col min="7" max="7" width="9.85546875" style="42" bestFit="1" customWidth="1"/>
    <col min="8" max="8" width="12.85546875" style="42" customWidth="1"/>
    <col min="9" max="9" width="11.28515625" style="1" bestFit="1" customWidth="1"/>
    <col min="10" max="10" width="27.42578125" style="42" customWidth="1"/>
    <col min="11" max="16384" width="8.85546875" style="42"/>
  </cols>
  <sheetData>
    <row r="1" spans="1:19" ht="15" customHeight="1" x14ac:dyDescent="0.2">
      <c r="A1" s="39"/>
      <c r="B1" s="40"/>
      <c r="C1" s="40"/>
      <c r="D1" s="40"/>
      <c r="E1" s="40"/>
      <c r="F1" s="41"/>
      <c r="G1" s="39"/>
      <c r="H1" s="39"/>
      <c r="I1" s="2"/>
      <c r="J1" s="40"/>
    </row>
    <row r="2" spans="1:19" ht="27.75" x14ac:dyDescent="0.4">
      <c r="A2" s="494">
        <f>'1 Volume Projections'!B1</f>
        <v>0</v>
      </c>
      <c r="B2" s="495"/>
      <c r="C2" s="495"/>
      <c r="D2" s="495"/>
      <c r="E2" s="495"/>
      <c r="F2" s="495"/>
      <c r="G2" s="495"/>
      <c r="H2" s="495"/>
      <c r="I2" s="495"/>
      <c r="J2" s="495"/>
      <c r="K2" s="84"/>
      <c r="L2" s="84"/>
      <c r="M2" s="84"/>
    </row>
    <row r="3" spans="1:19" s="43" customFormat="1" ht="18" x14ac:dyDescent="0.25">
      <c r="A3" s="471" t="s">
        <v>158</v>
      </c>
      <c r="B3" s="471"/>
      <c r="C3" s="471"/>
      <c r="D3" s="471"/>
      <c r="E3" s="471"/>
      <c r="F3" s="471"/>
      <c r="G3" s="471"/>
      <c r="H3" s="471"/>
      <c r="I3" s="471"/>
      <c r="J3" s="471"/>
      <c r="K3" s="82"/>
      <c r="L3" s="82"/>
      <c r="M3" s="82"/>
    </row>
    <row r="4" spans="1:19" s="43" customFormat="1" ht="18" x14ac:dyDescent="0.25">
      <c r="A4" s="471" t="str">
        <f>'2 Salary &amp; Fringe'!A3:BI3</f>
        <v>Fiscal Year 2020</v>
      </c>
      <c r="B4" s="471"/>
      <c r="C4" s="471"/>
      <c r="D4" s="471"/>
      <c r="E4" s="471"/>
      <c r="F4" s="471"/>
      <c r="G4" s="471"/>
      <c r="H4" s="471"/>
      <c r="I4" s="471"/>
      <c r="J4" s="471"/>
      <c r="K4" s="82"/>
      <c r="L4" s="82"/>
      <c r="M4" s="82"/>
    </row>
    <row r="5" spans="1:19" s="43" customFormat="1" ht="18" x14ac:dyDescent="0.25">
      <c r="A5" s="82"/>
      <c r="B5" s="82"/>
      <c r="C5" s="82"/>
      <c r="D5" s="82"/>
      <c r="E5" s="82"/>
      <c r="F5" s="82"/>
      <c r="G5" s="82"/>
      <c r="H5" s="82"/>
      <c r="I5" s="117"/>
      <c r="J5" s="82"/>
      <c r="K5" s="82"/>
      <c r="L5" s="82"/>
      <c r="M5" s="82"/>
    </row>
    <row r="6" spans="1:19" s="43" customFormat="1" ht="18" x14ac:dyDescent="0.25">
      <c r="A6" s="275" t="s">
        <v>146</v>
      </c>
      <c r="B6" s="270"/>
      <c r="C6" s="82"/>
      <c r="D6" s="82"/>
      <c r="E6" s="82"/>
      <c r="F6" s="82"/>
      <c r="G6" s="82"/>
      <c r="H6" s="82"/>
      <c r="I6" s="117"/>
      <c r="J6" s="82"/>
      <c r="K6" s="82"/>
      <c r="L6" s="82"/>
      <c r="M6" s="82"/>
      <c r="N6" s="82"/>
      <c r="O6" s="82"/>
      <c r="P6" s="82"/>
      <c r="Q6" s="82"/>
      <c r="R6" s="82"/>
      <c r="S6" s="82"/>
    </row>
    <row r="7" spans="1:19" s="43" customFormat="1" ht="18.75" thickBot="1" x14ac:dyDescent="0.3">
      <c r="A7" s="274" t="s">
        <v>147</v>
      </c>
      <c r="B7" s="271"/>
      <c r="C7" s="272"/>
      <c r="D7" s="82"/>
      <c r="E7" s="82"/>
      <c r="F7" s="82"/>
      <c r="G7" s="82"/>
      <c r="H7" s="82"/>
      <c r="I7" s="117"/>
      <c r="J7" s="82"/>
      <c r="K7" s="82"/>
      <c r="L7" s="82"/>
      <c r="M7" s="82"/>
    </row>
    <row r="8" spans="1:19" s="1" customFormat="1" ht="41.1" customHeight="1" thickBot="1" x14ac:dyDescent="0.25">
      <c r="A8" s="328" t="s">
        <v>67</v>
      </c>
      <c r="B8" s="313" t="s">
        <v>118</v>
      </c>
      <c r="C8" s="329" t="s">
        <v>117</v>
      </c>
      <c r="D8" s="315" t="s">
        <v>125</v>
      </c>
      <c r="E8" s="315" t="s">
        <v>141</v>
      </c>
      <c r="F8" s="315" t="s">
        <v>140</v>
      </c>
      <c r="G8" s="315" t="s">
        <v>87</v>
      </c>
      <c r="H8" s="315" t="s">
        <v>159</v>
      </c>
      <c r="I8" s="128" t="s">
        <v>0</v>
      </c>
      <c r="J8" s="327" t="s">
        <v>56</v>
      </c>
    </row>
    <row r="9" spans="1:19" s="57" customFormat="1" ht="11.25" x14ac:dyDescent="0.2">
      <c r="A9" s="432" t="s">
        <v>81</v>
      </c>
      <c r="B9" s="433"/>
      <c r="C9" s="418"/>
      <c r="D9" s="418"/>
      <c r="E9" s="418"/>
      <c r="F9" s="418"/>
      <c r="G9" s="418"/>
      <c r="H9" s="418"/>
      <c r="I9" s="434"/>
      <c r="J9" s="129"/>
    </row>
    <row r="10" spans="1:19" s="57" customFormat="1" ht="11.25" x14ac:dyDescent="0.2">
      <c r="A10" s="422" t="s">
        <v>89</v>
      </c>
      <c r="B10" s="425">
        <v>50000</v>
      </c>
      <c r="C10" s="435">
        <v>1</v>
      </c>
      <c r="D10" s="424">
        <f>+B10*C10</f>
        <v>50000</v>
      </c>
      <c r="E10" s="436">
        <v>0.27600000000000002</v>
      </c>
      <c r="F10" s="424">
        <f>+D10*E10</f>
        <v>13800.000000000002</v>
      </c>
      <c r="G10" s="424">
        <v>-40000</v>
      </c>
      <c r="H10" s="424"/>
      <c r="I10" s="437">
        <f>SUM(D10:H10)</f>
        <v>23800.275999999998</v>
      </c>
      <c r="J10" s="129"/>
    </row>
    <row r="11" spans="1:19" s="57" customFormat="1" x14ac:dyDescent="0.2">
      <c r="A11" s="438" t="s">
        <v>90</v>
      </c>
      <c r="B11" s="439"/>
      <c r="C11" s="440"/>
      <c r="D11" s="441"/>
      <c r="E11" s="440"/>
      <c r="F11" s="441"/>
      <c r="G11" s="441"/>
      <c r="H11" s="442">
        <v>500</v>
      </c>
      <c r="I11" s="443">
        <f>SUM(D11:H11)</f>
        <v>500</v>
      </c>
      <c r="J11" s="131"/>
    </row>
    <row r="12" spans="1:19" x14ac:dyDescent="0.2">
      <c r="A12" s="348"/>
      <c r="B12" s="247"/>
      <c r="C12" s="259"/>
      <c r="D12" s="110">
        <f t="shared" ref="D12:D16" si="0">+B12*C12</f>
        <v>0</v>
      </c>
      <c r="E12" s="262"/>
      <c r="F12" s="110">
        <f t="shared" ref="F12:F16" si="1">+D12*E12</f>
        <v>0</v>
      </c>
      <c r="G12" s="263"/>
      <c r="H12" s="263"/>
      <c r="I12" s="37">
        <f t="shared" ref="I12:I17" si="2">+D12+F12+G12+H12</f>
        <v>0</v>
      </c>
      <c r="J12" s="72"/>
    </row>
    <row r="13" spans="1:19" x14ac:dyDescent="0.2">
      <c r="A13" s="348"/>
      <c r="B13" s="247"/>
      <c r="C13" s="259"/>
      <c r="D13" s="110">
        <f t="shared" si="0"/>
        <v>0</v>
      </c>
      <c r="E13" s="262"/>
      <c r="F13" s="110">
        <f t="shared" si="1"/>
        <v>0</v>
      </c>
      <c r="G13" s="263"/>
      <c r="H13" s="263"/>
      <c r="I13" s="37">
        <f t="shared" si="2"/>
        <v>0</v>
      </c>
      <c r="J13" s="72"/>
    </row>
    <row r="14" spans="1:19" x14ac:dyDescent="0.2">
      <c r="A14" s="258"/>
      <c r="B14" s="247"/>
      <c r="C14" s="259"/>
      <c r="D14" s="110">
        <f t="shared" si="0"/>
        <v>0</v>
      </c>
      <c r="E14" s="262"/>
      <c r="F14" s="110">
        <f t="shared" si="1"/>
        <v>0</v>
      </c>
      <c r="G14" s="263"/>
      <c r="H14" s="263"/>
      <c r="I14" s="37">
        <f t="shared" si="2"/>
        <v>0</v>
      </c>
      <c r="J14" s="72"/>
    </row>
    <row r="15" spans="1:19" x14ac:dyDescent="0.2">
      <c r="A15" s="258"/>
      <c r="B15" s="247"/>
      <c r="C15" s="259"/>
      <c r="D15" s="110">
        <f t="shared" si="0"/>
        <v>0</v>
      </c>
      <c r="E15" s="262"/>
      <c r="F15" s="110">
        <f t="shared" si="1"/>
        <v>0</v>
      </c>
      <c r="G15" s="263"/>
      <c r="H15" s="263"/>
      <c r="I15" s="37">
        <f t="shared" si="2"/>
        <v>0</v>
      </c>
      <c r="J15" s="72"/>
    </row>
    <row r="16" spans="1:19" x14ac:dyDescent="0.2">
      <c r="A16" s="258"/>
      <c r="B16" s="247"/>
      <c r="C16" s="259"/>
      <c r="D16" s="110">
        <f t="shared" si="0"/>
        <v>0</v>
      </c>
      <c r="E16" s="262"/>
      <c r="F16" s="110">
        <f t="shared" si="1"/>
        <v>0</v>
      </c>
      <c r="G16" s="263"/>
      <c r="H16" s="263"/>
      <c r="I16" s="37">
        <f t="shared" si="2"/>
        <v>0</v>
      </c>
      <c r="J16" s="72"/>
    </row>
    <row r="17" spans="1:10" x14ac:dyDescent="0.2">
      <c r="A17" s="258"/>
      <c r="B17" s="247"/>
      <c r="C17" s="259"/>
      <c r="D17" s="110">
        <f t="shared" ref="D17:D35" si="3">+B17*C17</f>
        <v>0</v>
      </c>
      <c r="E17" s="262"/>
      <c r="F17" s="110">
        <f t="shared" ref="F17:F35" si="4">+D17*E17</f>
        <v>0</v>
      </c>
      <c r="G17" s="263"/>
      <c r="H17" s="263"/>
      <c r="I17" s="37">
        <f t="shared" si="2"/>
        <v>0</v>
      </c>
      <c r="J17" s="72"/>
    </row>
    <row r="18" spans="1:10" x14ac:dyDescent="0.2">
      <c r="A18" s="258"/>
      <c r="B18" s="247"/>
      <c r="C18" s="259"/>
      <c r="D18" s="110">
        <f t="shared" si="3"/>
        <v>0</v>
      </c>
      <c r="E18" s="262"/>
      <c r="F18" s="110">
        <f t="shared" si="4"/>
        <v>0</v>
      </c>
      <c r="G18" s="263"/>
      <c r="H18" s="263"/>
      <c r="I18" s="37">
        <f t="shared" ref="I18:I35" si="5">+D18+F18+G18+H18</f>
        <v>0</v>
      </c>
      <c r="J18" s="72"/>
    </row>
    <row r="19" spans="1:10" x14ac:dyDescent="0.2">
      <c r="A19" s="258"/>
      <c r="B19" s="247"/>
      <c r="C19" s="259"/>
      <c r="D19" s="110">
        <f t="shared" si="3"/>
        <v>0</v>
      </c>
      <c r="E19" s="262"/>
      <c r="F19" s="110">
        <f t="shared" si="4"/>
        <v>0</v>
      </c>
      <c r="G19" s="263"/>
      <c r="H19" s="263"/>
      <c r="I19" s="37">
        <f t="shared" si="5"/>
        <v>0</v>
      </c>
      <c r="J19" s="72"/>
    </row>
    <row r="20" spans="1:10" x14ac:dyDescent="0.2">
      <c r="A20" s="258"/>
      <c r="B20" s="247"/>
      <c r="C20" s="259"/>
      <c r="D20" s="110">
        <f>+B20*C20</f>
        <v>0</v>
      </c>
      <c r="E20" s="262"/>
      <c r="F20" s="110">
        <f t="shared" si="4"/>
        <v>0</v>
      </c>
      <c r="G20" s="263"/>
      <c r="H20" s="263"/>
      <c r="I20" s="37">
        <f t="shared" si="5"/>
        <v>0</v>
      </c>
      <c r="J20" s="72"/>
    </row>
    <row r="21" spans="1:10" x14ac:dyDescent="0.2">
      <c r="A21" s="258"/>
      <c r="B21" s="247"/>
      <c r="C21" s="259"/>
      <c r="D21" s="110">
        <f t="shared" ref="D21:D30" si="6">+B21*C21</f>
        <v>0</v>
      </c>
      <c r="E21" s="262"/>
      <c r="F21" s="110">
        <f t="shared" si="4"/>
        <v>0</v>
      </c>
      <c r="G21" s="263"/>
      <c r="H21" s="263"/>
      <c r="I21" s="37">
        <f t="shared" si="5"/>
        <v>0</v>
      </c>
      <c r="J21" s="72"/>
    </row>
    <row r="22" spans="1:10" x14ac:dyDescent="0.2">
      <c r="A22" s="258"/>
      <c r="B22" s="247"/>
      <c r="C22" s="259"/>
      <c r="D22" s="110">
        <f t="shared" si="6"/>
        <v>0</v>
      </c>
      <c r="E22" s="262"/>
      <c r="F22" s="110">
        <f t="shared" si="4"/>
        <v>0</v>
      </c>
      <c r="G22" s="263"/>
      <c r="H22" s="263"/>
      <c r="I22" s="37">
        <f t="shared" si="5"/>
        <v>0</v>
      </c>
      <c r="J22" s="72"/>
    </row>
    <row r="23" spans="1:10" x14ac:dyDescent="0.2">
      <c r="A23" s="258"/>
      <c r="B23" s="247"/>
      <c r="C23" s="259"/>
      <c r="D23" s="110">
        <f t="shared" si="6"/>
        <v>0</v>
      </c>
      <c r="E23" s="262"/>
      <c r="F23" s="110">
        <f t="shared" si="4"/>
        <v>0</v>
      </c>
      <c r="G23" s="263"/>
      <c r="H23" s="263"/>
      <c r="I23" s="37">
        <f t="shared" si="5"/>
        <v>0</v>
      </c>
      <c r="J23" s="72"/>
    </row>
    <row r="24" spans="1:10" x14ac:dyDescent="0.2">
      <c r="A24" s="258"/>
      <c r="B24" s="247"/>
      <c r="C24" s="259"/>
      <c r="D24" s="110">
        <f t="shared" si="6"/>
        <v>0</v>
      </c>
      <c r="E24" s="262"/>
      <c r="F24" s="110">
        <f t="shared" si="4"/>
        <v>0</v>
      </c>
      <c r="G24" s="263"/>
      <c r="H24" s="263"/>
      <c r="I24" s="37">
        <f t="shared" si="5"/>
        <v>0</v>
      </c>
      <c r="J24" s="72"/>
    </row>
    <row r="25" spans="1:10" x14ac:dyDescent="0.2">
      <c r="A25" s="258"/>
      <c r="B25" s="247"/>
      <c r="C25" s="259"/>
      <c r="D25" s="110">
        <f t="shared" si="6"/>
        <v>0</v>
      </c>
      <c r="E25" s="262"/>
      <c r="F25" s="110">
        <f t="shared" si="4"/>
        <v>0</v>
      </c>
      <c r="G25" s="263"/>
      <c r="H25" s="263"/>
      <c r="I25" s="37">
        <f t="shared" si="5"/>
        <v>0</v>
      </c>
      <c r="J25" s="72"/>
    </row>
    <row r="26" spans="1:10" x14ac:dyDescent="0.2">
      <c r="A26" s="258"/>
      <c r="B26" s="247"/>
      <c r="C26" s="259"/>
      <c r="D26" s="110">
        <f t="shared" si="6"/>
        <v>0</v>
      </c>
      <c r="E26" s="262"/>
      <c r="F26" s="110">
        <f t="shared" si="4"/>
        <v>0</v>
      </c>
      <c r="G26" s="263"/>
      <c r="H26" s="263"/>
      <c r="I26" s="37">
        <f t="shared" si="5"/>
        <v>0</v>
      </c>
      <c r="J26" s="72"/>
    </row>
    <row r="27" spans="1:10" x14ac:dyDescent="0.2">
      <c r="A27" s="258"/>
      <c r="B27" s="247"/>
      <c r="C27" s="259"/>
      <c r="D27" s="110">
        <f t="shared" si="6"/>
        <v>0</v>
      </c>
      <c r="E27" s="262"/>
      <c r="F27" s="110">
        <f t="shared" si="4"/>
        <v>0</v>
      </c>
      <c r="G27" s="263"/>
      <c r="H27" s="263"/>
      <c r="I27" s="37">
        <f t="shared" si="5"/>
        <v>0</v>
      </c>
      <c r="J27" s="72"/>
    </row>
    <row r="28" spans="1:10" x14ac:dyDescent="0.2">
      <c r="A28" s="258"/>
      <c r="B28" s="247"/>
      <c r="C28" s="259"/>
      <c r="D28" s="110">
        <f t="shared" si="6"/>
        <v>0</v>
      </c>
      <c r="E28" s="262"/>
      <c r="F28" s="110">
        <f t="shared" si="4"/>
        <v>0</v>
      </c>
      <c r="G28" s="263"/>
      <c r="H28" s="263"/>
      <c r="I28" s="37">
        <f t="shared" si="5"/>
        <v>0</v>
      </c>
      <c r="J28" s="72"/>
    </row>
    <row r="29" spans="1:10" x14ac:dyDescent="0.2">
      <c r="A29" s="258"/>
      <c r="B29" s="247"/>
      <c r="C29" s="259"/>
      <c r="D29" s="110">
        <f t="shared" si="6"/>
        <v>0</v>
      </c>
      <c r="E29" s="262"/>
      <c r="F29" s="110">
        <f t="shared" si="4"/>
        <v>0</v>
      </c>
      <c r="G29" s="263"/>
      <c r="H29" s="263"/>
      <c r="I29" s="37">
        <f t="shared" si="5"/>
        <v>0</v>
      </c>
      <c r="J29" s="72"/>
    </row>
    <row r="30" spans="1:10" x14ac:dyDescent="0.2">
      <c r="A30" s="258"/>
      <c r="B30" s="247"/>
      <c r="C30" s="259"/>
      <c r="D30" s="110">
        <f t="shared" si="6"/>
        <v>0</v>
      </c>
      <c r="E30" s="262"/>
      <c r="F30" s="110">
        <f t="shared" si="4"/>
        <v>0</v>
      </c>
      <c r="G30" s="263"/>
      <c r="H30" s="263"/>
      <c r="I30" s="37">
        <f t="shared" si="5"/>
        <v>0</v>
      </c>
      <c r="J30" s="72"/>
    </row>
    <row r="31" spans="1:10" x14ac:dyDescent="0.2">
      <c r="A31" s="258"/>
      <c r="B31" s="247"/>
      <c r="C31" s="259"/>
      <c r="D31" s="110">
        <f t="shared" si="3"/>
        <v>0</v>
      </c>
      <c r="E31" s="262"/>
      <c r="F31" s="110">
        <f t="shared" si="4"/>
        <v>0</v>
      </c>
      <c r="G31" s="263"/>
      <c r="H31" s="263"/>
      <c r="I31" s="37">
        <f t="shared" si="5"/>
        <v>0</v>
      </c>
      <c r="J31" s="72"/>
    </row>
    <row r="32" spans="1:10" x14ac:dyDescent="0.2">
      <c r="A32" s="258"/>
      <c r="B32" s="247"/>
      <c r="C32" s="259"/>
      <c r="D32" s="110">
        <f t="shared" si="3"/>
        <v>0</v>
      </c>
      <c r="E32" s="262"/>
      <c r="F32" s="110">
        <f t="shared" si="4"/>
        <v>0</v>
      </c>
      <c r="G32" s="263"/>
      <c r="H32" s="263"/>
      <c r="I32" s="37">
        <f t="shared" si="5"/>
        <v>0</v>
      </c>
      <c r="J32" s="72"/>
    </row>
    <row r="33" spans="1:10" x14ac:dyDescent="0.2">
      <c r="A33" s="258"/>
      <c r="B33" s="247"/>
      <c r="C33" s="259"/>
      <c r="D33" s="110">
        <f t="shared" si="3"/>
        <v>0</v>
      </c>
      <c r="E33" s="262"/>
      <c r="F33" s="110">
        <f t="shared" si="4"/>
        <v>0</v>
      </c>
      <c r="G33" s="263"/>
      <c r="H33" s="263"/>
      <c r="I33" s="37">
        <f t="shared" si="5"/>
        <v>0</v>
      </c>
      <c r="J33" s="72"/>
    </row>
    <row r="34" spans="1:10" x14ac:dyDescent="0.2">
      <c r="A34" s="258"/>
      <c r="B34" s="247"/>
      <c r="C34" s="259"/>
      <c r="D34" s="110">
        <f t="shared" si="3"/>
        <v>0</v>
      </c>
      <c r="E34" s="262"/>
      <c r="F34" s="110">
        <f t="shared" si="4"/>
        <v>0</v>
      </c>
      <c r="G34" s="263"/>
      <c r="H34" s="263"/>
      <c r="I34" s="37">
        <f t="shared" si="5"/>
        <v>0</v>
      </c>
      <c r="J34" s="72"/>
    </row>
    <row r="35" spans="1:10" x14ac:dyDescent="0.2">
      <c r="A35" s="260"/>
      <c r="B35" s="247"/>
      <c r="C35" s="261"/>
      <c r="D35" s="110">
        <f t="shared" si="3"/>
        <v>0</v>
      </c>
      <c r="E35" s="262"/>
      <c r="F35" s="110">
        <f t="shared" si="4"/>
        <v>0</v>
      </c>
      <c r="G35" s="263"/>
      <c r="H35" s="263"/>
      <c r="I35" s="37">
        <f t="shared" si="5"/>
        <v>0</v>
      </c>
      <c r="J35" s="75"/>
    </row>
    <row r="36" spans="1:10" x14ac:dyDescent="0.2">
      <c r="B36" s="77">
        <f>SUM(B12:B35)</f>
        <v>0</v>
      </c>
      <c r="C36" s="79"/>
      <c r="D36" s="79">
        <f>SUM(D12:D35)</f>
        <v>0</v>
      </c>
      <c r="E36" s="79"/>
      <c r="F36" s="79">
        <f>SUM(F12:F35)</f>
        <v>0</v>
      </c>
      <c r="G36" s="79">
        <f>SUM(G12:G35)</f>
        <v>0</v>
      </c>
      <c r="H36" s="79">
        <f>SUM(H12:H35)</f>
        <v>0</v>
      </c>
      <c r="I36" s="38">
        <f>SUM(I12:I35)</f>
        <v>0</v>
      </c>
    </row>
    <row r="39" spans="1:10" x14ac:dyDescent="0.2">
      <c r="A39" s="115" t="s">
        <v>113</v>
      </c>
    </row>
    <row r="40" spans="1:10" x14ac:dyDescent="0.2">
      <c r="A40" s="1" t="s">
        <v>114</v>
      </c>
      <c r="B40" s="1"/>
      <c r="C40" s="1"/>
      <c r="D40" s="1"/>
      <c r="E40" s="1"/>
    </row>
    <row r="41" spans="1:10" x14ac:dyDescent="0.2">
      <c r="A41" s="1" t="s">
        <v>142</v>
      </c>
      <c r="B41" s="1"/>
      <c r="C41" s="1"/>
      <c r="D41" s="1"/>
      <c r="E41" s="1"/>
    </row>
    <row r="42" spans="1:10" ht="14.25" x14ac:dyDescent="0.2">
      <c r="A42" s="1" t="s">
        <v>143</v>
      </c>
      <c r="B42" s="115"/>
      <c r="C42" s="32"/>
      <c r="D42" s="32"/>
      <c r="E42" s="32"/>
    </row>
    <row r="43" spans="1:10" ht="13.5" thickBot="1" x14ac:dyDescent="0.25">
      <c r="A43" s="347"/>
      <c r="B43" s="116"/>
      <c r="C43" s="31"/>
    </row>
    <row r="44" spans="1:10" x14ac:dyDescent="0.2">
      <c r="A44" s="496" t="s">
        <v>331</v>
      </c>
      <c r="B44" s="497"/>
    </row>
    <row r="45" spans="1:10" x14ac:dyDescent="0.2">
      <c r="A45" s="352">
        <v>0</v>
      </c>
      <c r="B45" s="394">
        <v>0.42</v>
      </c>
    </row>
    <row r="46" spans="1:10" x14ac:dyDescent="0.2">
      <c r="A46" s="352">
        <v>40000</v>
      </c>
      <c r="B46" s="394">
        <v>0.34</v>
      </c>
    </row>
    <row r="47" spans="1:10" x14ac:dyDescent="0.2">
      <c r="A47" s="352">
        <v>70000</v>
      </c>
      <c r="B47" s="394">
        <v>0.27</v>
      </c>
    </row>
    <row r="48" spans="1:10" x14ac:dyDescent="0.2">
      <c r="A48" s="352">
        <v>150000</v>
      </c>
      <c r="B48" s="394">
        <v>0.22</v>
      </c>
    </row>
    <row r="49" spans="1:2" x14ac:dyDescent="0.2">
      <c r="A49" s="352">
        <v>230000</v>
      </c>
      <c r="B49" s="394">
        <v>0.17</v>
      </c>
    </row>
    <row r="50" spans="1:2" x14ac:dyDescent="0.2">
      <c r="A50" s="352">
        <v>500000</v>
      </c>
      <c r="B50" s="394">
        <v>0.11</v>
      </c>
    </row>
  </sheetData>
  <mergeCells count="4">
    <mergeCell ref="A2:J2"/>
    <mergeCell ref="A3:J3"/>
    <mergeCell ref="A4:J4"/>
    <mergeCell ref="A44:B44"/>
  </mergeCells>
  <phoneticPr fontId="0" type="noConversion"/>
  <dataValidations count="1">
    <dataValidation type="whole" allowBlank="1" showInputMessage="1" showErrorMessage="1" errorTitle="NIH Salary Cap" error="Use NIH Salary Cap of $183,300._x000a_The effective date is 1/11/2015." prompt="The current NIH Salary Cap is $183,300.   The effective date is 1/11/2015." sqref="B12:B35 H15:H17">
      <formula1>0</formula1>
      <formula2>183300</formula2>
    </dataValidation>
  </dataValidations>
  <printOptions gridLines="1"/>
  <pageMargins left="0.5" right="0.5" top="0.75" bottom="0.75" header="0.5" footer="0.5"/>
  <pageSetup paperSize="5" scale="76" orientation="landscape"/>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BM42"/>
  <sheetViews>
    <sheetView topLeftCell="A2" workbookViewId="0">
      <selection activeCell="B38" sqref="B38"/>
    </sheetView>
  </sheetViews>
  <sheetFormatPr defaultColWidth="8.85546875" defaultRowHeight="12.75" x14ac:dyDescent="0.2"/>
  <cols>
    <col min="1" max="1" width="30.140625" style="42" customWidth="1"/>
    <col min="2" max="2" width="27.7109375" style="42" customWidth="1"/>
    <col min="3" max="3" width="14.7109375" style="42" customWidth="1"/>
    <col min="4" max="4" width="9.7109375" style="42" customWidth="1"/>
    <col min="5" max="5" width="11" style="42" bestFit="1" customWidth="1"/>
    <col min="6" max="6" width="11" style="41" customWidth="1"/>
    <col min="7" max="8" width="11.42578125" style="42" bestFit="1" customWidth="1"/>
    <col min="9" max="9" width="9.42578125" style="42" customWidth="1"/>
    <col min="10" max="10" width="10.42578125" style="42" bestFit="1" customWidth="1"/>
    <col min="11" max="11" width="11.42578125" style="42" bestFit="1" customWidth="1"/>
    <col min="12" max="12" width="6.28515625" style="42" customWidth="1"/>
    <col min="13" max="13" width="10.42578125" style="42" bestFit="1" customWidth="1"/>
    <col min="14" max="14" width="6.28515625" style="42" customWidth="1"/>
    <col min="15" max="15" width="10.42578125" style="42" bestFit="1" customWidth="1"/>
    <col min="16" max="16" width="6.28515625" style="42" customWidth="1"/>
    <col min="17" max="17" width="11" style="42" customWidth="1"/>
    <col min="18" max="18" width="6.28515625" style="42" customWidth="1"/>
    <col min="19" max="19" width="9.42578125" style="42" customWidth="1"/>
    <col min="20" max="20" width="6.28515625" style="42" customWidth="1"/>
    <col min="21" max="21" width="10.85546875" style="42" customWidth="1"/>
    <col min="22" max="22" width="6.28515625" style="42" customWidth="1"/>
    <col min="23" max="23" width="10.42578125" style="42" customWidth="1"/>
    <col min="24" max="24" width="6.28515625" style="42" customWidth="1"/>
    <col min="25" max="25" width="10.42578125" style="42" customWidth="1"/>
    <col min="26" max="26" width="6.28515625" style="42" customWidth="1"/>
    <col min="27" max="27" width="12" style="42" customWidth="1"/>
    <col min="28" max="28" width="6.28515625" style="42" customWidth="1"/>
    <col min="29" max="29" width="11" style="42" bestFit="1" customWidth="1"/>
    <col min="30" max="30" width="6.28515625" style="42" customWidth="1"/>
    <col min="31" max="31" width="11" style="42" bestFit="1" customWidth="1"/>
    <col min="32" max="32" width="6.28515625" style="42" customWidth="1"/>
    <col min="33" max="33" width="10.85546875" style="42" customWidth="1"/>
    <col min="34" max="34" width="6.28515625" style="42" customWidth="1"/>
    <col min="35" max="35" width="10.42578125" style="42" customWidth="1"/>
    <col min="36" max="36" width="6.28515625" style="42" customWidth="1"/>
    <col min="37" max="37" width="10.42578125" style="42" customWidth="1"/>
    <col min="38" max="38" width="6.28515625" style="42" customWidth="1"/>
    <col min="39" max="39" width="12" style="42" customWidth="1"/>
    <col min="40" max="40" width="6.28515625" style="42" customWidth="1"/>
    <col min="41" max="41" width="10.85546875" style="42" customWidth="1"/>
    <col min="42" max="42" width="6.28515625" style="42" customWidth="1"/>
    <col min="43" max="43" width="10.42578125" style="42" customWidth="1"/>
    <col min="44" max="44" width="6.28515625" style="42" customWidth="1"/>
    <col min="45" max="45" width="10.42578125" style="42" customWidth="1"/>
    <col min="46" max="46" width="6.28515625" style="42" customWidth="1"/>
    <col min="47" max="47" width="12" style="42" customWidth="1"/>
    <col min="48" max="48" width="6.28515625" style="42" customWidth="1"/>
    <col min="49" max="49" width="10.85546875" style="42" customWidth="1"/>
    <col min="50" max="50" width="6.28515625" style="42" customWidth="1"/>
    <col min="51" max="51" width="10.42578125" style="42" customWidth="1"/>
    <col min="52" max="52" width="6.28515625" style="42" customWidth="1"/>
    <col min="53" max="53" width="10.42578125" style="42" customWidth="1"/>
    <col min="54" max="54" width="6.28515625" style="42" customWidth="1"/>
    <col min="55" max="55" width="12" style="42" customWidth="1"/>
    <col min="56" max="56" width="6.28515625" style="42" customWidth="1"/>
    <col min="57" max="57" width="10.42578125" style="42" customWidth="1"/>
    <col min="58" max="58" width="6.28515625" style="42" customWidth="1"/>
    <col min="59" max="59" width="12" style="42" customWidth="1"/>
    <col min="60" max="60" width="6.28515625" style="42" customWidth="1"/>
    <col min="61" max="61" width="6.7109375" style="42" customWidth="1"/>
    <col min="62" max="62" width="18.42578125" style="42" customWidth="1"/>
    <col min="63" max="16384" width="8.85546875" style="42"/>
  </cols>
  <sheetData>
    <row r="1" spans="1:65" ht="15" customHeight="1" x14ac:dyDescent="0.2">
      <c r="A1" s="462"/>
      <c r="B1" s="462"/>
      <c r="C1" s="463"/>
      <c r="D1" s="463"/>
      <c r="E1" s="463"/>
      <c r="G1" s="463"/>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row>
    <row r="2" spans="1:65" ht="27.75" x14ac:dyDescent="0.4">
      <c r="A2" s="494">
        <f>'1 Volume Projections'!B1</f>
        <v>0</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46"/>
      <c r="AH2" s="446"/>
      <c r="AI2" s="446"/>
      <c r="AJ2" s="446"/>
      <c r="AK2" s="446"/>
      <c r="AL2" s="446"/>
      <c r="AM2" s="446"/>
      <c r="AN2" s="446"/>
      <c r="AO2" s="446"/>
      <c r="AP2" s="446"/>
      <c r="AQ2" s="446"/>
      <c r="AR2" s="446"/>
      <c r="AS2" s="446"/>
      <c r="AT2" s="446"/>
      <c r="AU2" s="446"/>
      <c r="AV2" s="446"/>
      <c r="AW2" s="446"/>
      <c r="AX2" s="446"/>
      <c r="AY2" s="446"/>
      <c r="AZ2" s="446"/>
      <c r="BA2" s="446"/>
      <c r="BB2" s="446"/>
      <c r="BC2" s="446"/>
      <c r="BD2" s="446"/>
      <c r="BE2" s="446"/>
      <c r="BF2" s="446"/>
      <c r="BG2" s="446"/>
      <c r="BH2" s="446"/>
      <c r="BI2" s="446"/>
      <c r="BJ2" s="446"/>
      <c r="BK2" s="84"/>
      <c r="BL2" s="84"/>
      <c r="BM2" s="84"/>
    </row>
    <row r="3" spans="1:65" s="43" customFormat="1" ht="18" x14ac:dyDescent="0.25">
      <c r="A3" s="471" t="s">
        <v>157</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445"/>
      <c r="BK3" s="82"/>
      <c r="BL3" s="82"/>
      <c r="BM3" s="82"/>
    </row>
    <row r="4" spans="1:65" s="43" customFormat="1" ht="18" x14ac:dyDescent="0.25">
      <c r="A4" s="471" t="str">
        <f>'2 Salary &amp; Fringe'!A3:BI3</f>
        <v>Fiscal Year 2020</v>
      </c>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row>
    <row r="5" spans="1:65" s="43" customFormat="1" ht="18" x14ac:dyDescent="0.25">
      <c r="A5" s="275" t="s">
        <v>146</v>
      </c>
      <c r="B5" s="275"/>
      <c r="C5" s="270"/>
      <c r="D5" s="276"/>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82"/>
      <c r="BJ5" s="82"/>
      <c r="BK5" s="82"/>
      <c r="BL5" s="82"/>
    </row>
    <row r="6" spans="1:65" s="43" customFormat="1" ht="18.75" thickBot="1" x14ac:dyDescent="0.3">
      <c r="A6" s="274" t="s">
        <v>147</v>
      </c>
      <c r="B6" s="274"/>
      <c r="C6" s="271"/>
      <c r="D6" s="272"/>
      <c r="E6" s="272"/>
      <c r="F6" s="82"/>
      <c r="G6" s="82"/>
      <c r="H6" s="82"/>
      <c r="I6" s="82"/>
      <c r="J6" s="82"/>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82"/>
      <c r="BL6" s="82"/>
      <c r="BM6" s="82"/>
    </row>
    <row r="7" spans="1:65" s="1" customFormat="1" ht="23.25" customHeight="1" x14ac:dyDescent="0.2">
      <c r="A7" s="501" t="s">
        <v>312</v>
      </c>
      <c r="B7" s="502"/>
      <c r="C7" s="502"/>
      <c r="D7" s="502"/>
      <c r="E7" s="502"/>
      <c r="F7" s="502"/>
      <c r="G7" s="502"/>
      <c r="H7" s="502"/>
      <c r="I7" s="502"/>
      <c r="J7" s="503"/>
      <c r="K7" s="489" t="s">
        <v>98</v>
      </c>
      <c r="L7" s="489"/>
      <c r="M7" s="489"/>
      <c r="N7" s="489"/>
      <c r="O7" s="489"/>
      <c r="P7" s="489"/>
      <c r="Q7" s="489"/>
      <c r="R7" s="489"/>
      <c r="S7" s="489"/>
      <c r="T7" s="489"/>
      <c r="U7" s="489"/>
      <c r="V7" s="489"/>
      <c r="W7" s="489"/>
      <c r="X7" s="489"/>
      <c r="Y7" s="489"/>
      <c r="Z7" s="489"/>
      <c r="AA7" s="489"/>
      <c r="AB7" s="489"/>
      <c r="AC7" s="489"/>
      <c r="AD7" s="489"/>
      <c r="AE7" s="489"/>
      <c r="AF7" s="490"/>
      <c r="AG7" s="488" t="s">
        <v>98</v>
      </c>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90"/>
      <c r="BI7" s="323"/>
      <c r="BJ7" s="322"/>
    </row>
    <row r="8" spans="1:65" s="1" customFormat="1" ht="50.1" customHeight="1" thickBot="1" x14ac:dyDescent="0.25">
      <c r="A8" s="504"/>
      <c r="B8" s="505"/>
      <c r="C8" s="505"/>
      <c r="D8" s="505"/>
      <c r="E8" s="505"/>
      <c r="F8" s="505"/>
      <c r="G8" s="505"/>
      <c r="H8" s="505"/>
      <c r="I8" s="505"/>
      <c r="J8" s="506"/>
      <c r="K8" s="500">
        <f>'1 Volume Projections'!B15</f>
        <v>0</v>
      </c>
      <c r="L8" s="480"/>
      <c r="M8" s="479">
        <f>'1 Volume Projections'!B16</f>
        <v>0</v>
      </c>
      <c r="N8" s="480"/>
      <c r="O8" s="479">
        <f>'1 Volume Projections'!B17</f>
        <v>0</v>
      </c>
      <c r="P8" s="480"/>
      <c r="Q8" s="479">
        <f>'1 Volume Projections'!B18</f>
        <v>0</v>
      </c>
      <c r="R8" s="480"/>
      <c r="S8" s="479">
        <f>'1 Volume Projections'!B19</f>
        <v>0</v>
      </c>
      <c r="T8" s="480"/>
      <c r="U8" s="479">
        <f>'1 Volume Projections'!B20</f>
        <v>0</v>
      </c>
      <c r="V8" s="480"/>
      <c r="W8" s="479">
        <f>'1 Volume Projections'!B21</f>
        <v>0</v>
      </c>
      <c r="X8" s="480"/>
      <c r="Y8" s="479">
        <f>'1 Volume Projections'!B22</f>
        <v>0</v>
      </c>
      <c r="Z8" s="480"/>
      <c r="AA8" s="479">
        <f>'1 Volume Projections'!B23</f>
        <v>0</v>
      </c>
      <c r="AB8" s="480"/>
      <c r="AC8" s="479">
        <f>'1 Volume Projections'!B24</f>
        <v>0</v>
      </c>
      <c r="AD8" s="480"/>
      <c r="AE8" s="479">
        <f>'1 Volume Projections'!B25</f>
        <v>0</v>
      </c>
      <c r="AF8" s="480"/>
      <c r="AG8" s="479">
        <f>'1 Volume Projections'!B26</f>
        <v>0</v>
      </c>
      <c r="AH8" s="480"/>
      <c r="AI8" s="479">
        <f>'1 Volume Projections'!B27</f>
        <v>0</v>
      </c>
      <c r="AJ8" s="480"/>
      <c r="AK8" s="479">
        <f>'1 Volume Projections'!B28</f>
        <v>0</v>
      </c>
      <c r="AL8" s="480"/>
      <c r="AM8" s="479">
        <f>'1 Volume Projections'!B29</f>
        <v>0</v>
      </c>
      <c r="AN8" s="480"/>
      <c r="AO8" s="479">
        <f>'1 Volume Projections'!B30</f>
        <v>0</v>
      </c>
      <c r="AP8" s="480"/>
      <c r="AQ8" s="479">
        <f>'1 Volume Projections'!B31</f>
        <v>0</v>
      </c>
      <c r="AR8" s="480"/>
      <c r="AS8" s="479">
        <f>'1 Volume Projections'!B32</f>
        <v>0</v>
      </c>
      <c r="AT8" s="480"/>
      <c r="AU8" s="479">
        <f>'1 Volume Projections'!B33</f>
        <v>0</v>
      </c>
      <c r="AV8" s="480"/>
      <c r="AW8" s="479">
        <f>'1 Volume Projections'!B34</f>
        <v>0</v>
      </c>
      <c r="AX8" s="480"/>
      <c r="AY8" s="479">
        <f>'1 Volume Projections'!B35</f>
        <v>0</v>
      </c>
      <c r="AZ8" s="480"/>
      <c r="BA8" s="479">
        <f>'1 Volume Projections'!B36</f>
        <v>0</v>
      </c>
      <c r="BB8" s="480"/>
      <c r="BC8" s="479">
        <f>'1 Volume Projections'!B37</f>
        <v>0</v>
      </c>
      <c r="BD8" s="480"/>
      <c r="BE8" s="479">
        <f>'1 Volume Projections'!B38</f>
        <v>0</v>
      </c>
      <c r="BF8" s="480"/>
      <c r="BG8" s="479">
        <f>'1 Volume Projections'!B39</f>
        <v>0</v>
      </c>
      <c r="BH8" s="480"/>
      <c r="BI8" s="325"/>
      <c r="BJ8" s="324"/>
    </row>
    <row r="9" spans="1:65" s="1" customFormat="1" ht="39" thickBot="1" x14ac:dyDescent="0.25">
      <c r="A9" s="309" t="s">
        <v>58</v>
      </c>
      <c r="B9" s="372" t="s">
        <v>311</v>
      </c>
      <c r="C9" s="289" t="s">
        <v>62</v>
      </c>
      <c r="D9" s="326" t="s">
        <v>299</v>
      </c>
      <c r="E9" s="326" t="s">
        <v>285</v>
      </c>
      <c r="F9" s="311" t="s">
        <v>59</v>
      </c>
      <c r="G9" s="311" t="s">
        <v>60</v>
      </c>
      <c r="H9" s="311" t="s">
        <v>214</v>
      </c>
      <c r="I9" s="311" t="s">
        <v>61</v>
      </c>
      <c r="J9" s="311" t="s">
        <v>215</v>
      </c>
      <c r="K9" s="315" t="s">
        <v>119</v>
      </c>
      <c r="L9" s="314" t="s">
        <v>66</v>
      </c>
      <c r="M9" s="315" t="s">
        <v>120</v>
      </c>
      <c r="N9" s="314" t="s">
        <v>66</v>
      </c>
      <c r="O9" s="313" t="s">
        <v>121</v>
      </c>
      <c r="P9" s="314" t="s">
        <v>66</v>
      </c>
      <c r="Q9" s="315" t="s">
        <v>137</v>
      </c>
      <c r="R9" s="314" t="s">
        <v>66</v>
      </c>
      <c r="S9" s="315" t="s">
        <v>139</v>
      </c>
      <c r="T9" s="314" t="s">
        <v>66</v>
      </c>
      <c r="U9" s="315" t="s">
        <v>128</v>
      </c>
      <c r="V9" s="314" t="s">
        <v>66</v>
      </c>
      <c r="W9" s="315" t="s">
        <v>129</v>
      </c>
      <c r="X9" s="314" t="s">
        <v>66</v>
      </c>
      <c r="Y9" s="315" t="s">
        <v>130</v>
      </c>
      <c r="Z9" s="314" t="s">
        <v>66</v>
      </c>
      <c r="AA9" s="315" t="s">
        <v>131</v>
      </c>
      <c r="AB9" s="314" t="s">
        <v>66</v>
      </c>
      <c r="AC9" s="315" t="s">
        <v>132</v>
      </c>
      <c r="AD9" s="314" t="s">
        <v>66</v>
      </c>
      <c r="AE9" s="315" t="s">
        <v>183</v>
      </c>
      <c r="AF9" s="314" t="s">
        <v>66</v>
      </c>
      <c r="AG9" s="315" t="s">
        <v>257</v>
      </c>
      <c r="AH9" s="314" t="s">
        <v>66</v>
      </c>
      <c r="AI9" s="315" t="s">
        <v>258</v>
      </c>
      <c r="AJ9" s="314" t="s">
        <v>66</v>
      </c>
      <c r="AK9" s="315" t="s">
        <v>259</v>
      </c>
      <c r="AL9" s="314" t="s">
        <v>66</v>
      </c>
      <c r="AM9" s="315" t="s">
        <v>260</v>
      </c>
      <c r="AN9" s="314" t="s">
        <v>66</v>
      </c>
      <c r="AO9" s="315" t="s">
        <v>261</v>
      </c>
      <c r="AP9" s="314" t="s">
        <v>66</v>
      </c>
      <c r="AQ9" s="315" t="s">
        <v>262</v>
      </c>
      <c r="AR9" s="314" t="s">
        <v>66</v>
      </c>
      <c r="AS9" s="315" t="s">
        <v>263</v>
      </c>
      <c r="AT9" s="314" t="s">
        <v>66</v>
      </c>
      <c r="AU9" s="315" t="s">
        <v>264</v>
      </c>
      <c r="AV9" s="314" t="s">
        <v>66</v>
      </c>
      <c r="AW9" s="315" t="s">
        <v>265</v>
      </c>
      <c r="AX9" s="314" t="s">
        <v>66</v>
      </c>
      <c r="AY9" s="315" t="s">
        <v>266</v>
      </c>
      <c r="AZ9" s="314" t="s">
        <v>66</v>
      </c>
      <c r="BA9" s="315" t="s">
        <v>267</v>
      </c>
      <c r="BB9" s="314" t="s">
        <v>66</v>
      </c>
      <c r="BC9" s="315" t="s">
        <v>268</v>
      </c>
      <c r="BD9" s="314" t="s">
        <v>66</v>
      </c>
      <c r="BE9" s="315" t="s">
        <v>269</v>
      </c>
      <c r="BF9" s="314" t="s">
        <v>66</v>
      </c>
      <c r="BG9" s="315" t="s">
        <v>270</v>
      </c>
      <c r="BH9" s="314" t="s">
        <v>66</v>
      </c>
      <c r="BI9" s="47" t="s">
        <v>69</v>
      </c>
      <c r="BJ9" s="327" t="s">
        <v>56</v>
      </c>
    </row>
    <row r="10" spans="1:65" s="57" customFormat="1" ht="11.25" x14ac:dyDescent="0.2">
      <c r="A10" s="48" t="s">
        <v>81</v>
      </c>
      <c r="B10" s="141"/>
      <c r="C10" s="49"/>
      <c r="D10" s="49"/>
      <c r="E10" s="50"/>
      <c r="F10" s="51"/>
      <c r="G10" s="52"/>
      <c r="H10" s="53"/>
      <c r="I10" s="53"/>
      <c r="J10" s="53"/>
      <c r="K10" s="52"/>
      <c r="L10" s="54"/>
      <c r="M10" s="53"/>
      <c r="N10" s="54"/>
      <c r="O10" s="55"/>
      <c r="P10" s="54"/>
      <c r="Q10" s="56"/>
      <c r="R10" s="54"/>
      <c r="S10" s="56"/>
      <c r="T10" s="54"/>
      <c r="U10" s="56"/>
      <c r="V10" s="54"/>
      <c r="W10" s="56"/>
      <c r="X10" s="54"/>
      <c r="Y10" s="56"/>
      <c r="Z10" s="54"/>
      <c r="AA10" s="56"/>
      <c r="AB10" s="54"/>
      <c r="AC10" s="56"/>
      <c r="AD10" s="56"/>
      <c r="AE10" s="56"/>
      <c r="AF10" s="56"/>
      <c r="AG10" s="56"/>
      <c r="AH10" s="54"/>
      <c r="AI10" s="56"/>
      <c r="AJ10" s="54"/>
      <c r="AK10" s="56"/>
      <c r="AL10" s="54"/>
      <c r="AM10" s="56"/>
      <c r="AN10" s="54"/>
      <c r="AO10" s="56"/>
      <c r="AP10" s="54"/>
      <c r="AQ10" s="56"/>
      <c r="AR10" s="54"/>
      <c r="AS10" s="56"/>
      <c r="AT10" s="54"/>
      <c r="AU10" s="56"/>
      <c r="AV10" s="54"/>
      <c r="AW10" s="56"/>
      <c r="AX10" s="54"/>
      <c r="AY10" s="56"/>
      <c r="AZ10" s="54"/>
      <c r="BA10" s="56"/>
      <c r="BB10" s="54"/>
      <c r="BC10" s="56"/>
      <c r="BD10" s="54"/>
      <c r="BE10" s="56"/>
      <c r="BF10" s="54"/>
      <c r="BG10" s="56"/>
      <c r="BH10" s="54"/>
      <c r="BI10" s="317"/>
      <c r="BJ10" s="498" t="s">
        <v>145</v>
      </c>
    </row>
    <row r="11" spans="1:65" s="57" customFormat="1" thickBot="1" x14ac:dyDescent="0.25">
      <c r="A11" s="58" t="s">
        <v>63</v>
      </c>
      <c r="B11" s="373"/>
      <c r="C11" s="59" t="s">
        <v>64</v>
      </c>
      <c r="D11" s="60" t="s">
        <v>65</v>
      </c>
      <c r="E11" s="61">
        <v>888555</v>
      </c>
      <c r="F11" s="62">
        <v>40909</v>
      </c>
      <c r="G11" s="63">
        <v>85000</v>
      </c>
      <c r="H11" s="64">
        <v>15937.5</v>
      </c>
      <c r="I11" s="65">
        <v>8</v>
      </c>
      <c r="J11" s="447">
        <f t="shared" ref="J11:J21" si="0">IF(G11-H11&lt;G11/I11,G11-H11,G11/I11)</f>
        <v>10625</v>
      </c>
      <c r="K11" s="63">
        <f>J11*L11</f>
        <v>10625</v>
      </c>
      <c r="L11" s="66">
        <v>1</v>
      </c>
      <c r="M11" s="64">
        <f>J11*N11</f>
        <v>0</v>
      </c>
      <c r="N11" s="66">
        <v>0</v>
      </c>
      <c r="O11" s="63">
        <f>J11*P11</f>
        <v>0</v>
      </c>
      <c r="P11" s="66">
        <v>0</v>
      </c>
      <c r="Q11" s="64">
        <f>J11*R11</f>
        <v>0</v>
      </c>
      <c r="R11" s="66">
        <v>0</v>
      </c>
      <c r="S11" s="64">
        <f>J11*T11</f>
        <v>0</v>
      </c>
      <c r="T11" s="66">
        <v>0</v>
      </c>
      <c r="U11" s="64">
        <f>J11*V11</f>
        <v>0</v>
      </c>
      <c r="V11" s="66">
        <v>0</v>
      </c>
      <c r="W11" s="64">
        <f>J11*X11</f>
        <v>0</v>
      </c>
      <c r="X11" s="66">
        <v>0</v>
      </c>
      <c r="Y11" s="64">
        <f>J11*Z11</f>
        <v>0</v>
      </c>
      <c r="Z11" s="66">
        <v>0</v>
      </c>
      <c r="AA11" s="64">
        <f>J11*AB11</f>
        <v>0</v>
      </c>
      <c r="AB11" s="66">
        <v>0</v>
      </c>
      <c r="AC11" s="64">
        <f>H11*AD11</f>
        <v>0</v>
      </c>
      <c r="AD11" s="67">
        <v>0</v>
      </c>
      <c r="AE11" s="64">
        <f>J11*AF11</f>
        <v>0</v>
      </c>
      <c r="AF11" s="67">
        <v>0</v>
      </c>
      <c r="AG11" s="64">
        <f>V11*AH11</f>
        <v>0</v>
      </c>
      <c r="AH11" s="66">
        <v>0</v>
      </c>
      <c r="AI11" s="64">
        <f>V11*AJ11</f>
        <v>0</v>
      </c>
      <c r="AJ11" s="66">
        <v>0</v>
      </c>
      <c r="AK11" s="64">
        <f>V11*AL11</f>
        <v>0</v>
      </c>
      <c r="AL11" s="66">
        <v>0</v>
      </c>
      <c r="AM11" s="64">
        <f>V11*AN11</f>
        <v>0</v>
      </c>
      <c r="AN11" s="66">
        <v>0</v>
      </c>
      <c r="AO11" s="64">
        <f>AD11*AP11</f>
        <v>0</v>
      </c>
      <c r="AP11" s="66">
        <v>0</v>
      </c>
      <c r="AQ11" s="64">
        <f>AD11*AR11</f>
        <v>0</v>
      </c>
      <c r="AR11" s="66">
        <v>0</v>
      </c>
      <c r="AS11" s="64">
        <f>AD11*AT11</f>
        <v>0</v>
      </c>
      <c r="AT11" s="66">
        <v>0</v>
      </c>
      <c r="AU11" s="64">
        <f>AD11*AV11</f>
        <v>0</v>
      </c>
      <c r="AV11" s="66">
        <v>0</v>
      </c>
      <c r="AW11" s="64">
        <f>AL11*AX11</f>
        <v>0</v>
      </c>
      <c r="AX11" s="66">
        <v>0</v>
      </c>
      <c r="AY11" s="64">
        <f>AL11*AZ11</f>
        <v>0</v>
      </c>
      <c r="AZ11" s="66">
        <v>0</v>
      </c>
      <c r="BA11" s="64">
        <f>AL11*BB11</f>
        <v>0</v>
      </c>
      <c r="BB11" s="66">
        <v>0</v>
      </c>
      <c r="BC11" s="64">
        <f>AL11*BD11</f>
        <v>0</v>
      </c>
      <c r="BD11" s="66">
        <v>0</v>
      </c>
      <c r="BE11" s="64">
        <f>AP11*BF11</f>
        <v>0</v>
      </c>
      <c r="BF11" s="66">
        <v>0</v>
      </c>
      <c r="BG11" s="64">
        <f>AP11*BH11</f>
        <v>0</v>
      </c>
      <c r="BH11" s="66">
        <v>0</v>
      </c>
      <c r="BI11" s="68">
        <f>+L11+N11+P11+R11+T11+V11+X11+Z11+AB11+AD11+AF11+AH11+AJ11+AL11+AN11+AP11+AR11+AT11+AV11+AX11+AZ11+BB11+BD11+BF11+BH11</f>
        <v>1</v>
      </c>
      <c r="BJ11" s="499"/>
    </row>
    <row r="12" spans="1:65" x14ac:dyDescent="0.2">
      <c r="A12" s="226"/>
      <c r="B12" s="226"/>
      <c r="C12" s="244"/>
      <c r="D12" s="245"/>
      <c r="E12" s="367"/>
      <c r="F12" s="246"/>
      <c r="G12" s="247"/>
      <c r="H12" s="248"/>
      <c r="I12" s="249">
        <v>1</v>
      </c>
      <c r="J12" s="73">
        <f t="shared" si="0"/>
        <v>0</v>
      </c>
      <c r="K12" s="69">
        <f t="shared" ref="K12:K19" si="1">$J12*L12</f>
        <v>0</v>
      </c>
      <c r="L12" s="221"/>
      <c r="M12" s="70">
        <f t="shared" ref="M12:M19" si="2">$J12*N12</f>
        <v>0</v>
      </c>
      <c r="N12" s="221"/>
      <c r="O12" s="69">
        <f t="shared" ref="O12:O19" si="3">$J12*P12</f>
        <v>0</v>
      </c>
      <c r="P12" s="221"/>
      <c r="Q12" s="70">
        <f t="shared" ref="Q12:Q19" si="4">$J12*R12</f>
        <v>0</v>
      </c>
      <c r="R12" s="221"/>
      <c r="S12" s="70">
        <f t="shared" ref="S12:S19" si="5">$J12*T12</f>
        <v>0</v>
      </c>
      <c r="T12" s="221"/>
      <c r="U12" s="70">
        <f t="shared" ref="U12:U19" si="6">$J12*V12</f>
        <v>0</v>
      </c>
      <c r="V12" s="221"/>
      <c r="W12" s="70">
        <f t="shared" ref="W12:W19" si="7">$J12*X12</f>
        <v>0</v>
      </c>
      <c r="X12" s="221"/>
      <c r="Y12" s="70">
        <f t="shared" ref="Y12:Y19" si="8">$J12*Z12</f>
        <v>0</v>
      </c>
      <c r="Z12" s="221"/>
      <c r="AA12" s="70">
        <f t="shared" ref="AA12:AA19" si="9">$J12*AB12</f>
        <v>0</v>
      </c>
      <c r="AB12" s="221"/>
      <c r="AC12" s="70">
        <f t="shared" ref="AC12:AC19" si="10">$J12*AD12</f>
        <v>0</v>
      </c>
      <c r="AD12" s="221"/>
      <c r="AE12" s="70">
        <f t="shared" ref="AE12:AE19" si="11">$J12*AF12</f>
        <v>0</v>
      </c>
      <c r="AF12" s="221"/>
      <c r="AG12" s="70">
        <f t="shared" ref="AG12:AG19" si="12">$J12*AH12</f>
        <v>0</v>
      </c>
      <c r="AH12" s="221"/>
      <c r="AI12" s="70">
        <f>$J12*AJ12</f>
        <v>0</v>
      </c>
      <c r="AJ12" s="221"/>
      <c r="AK12" s="70">
        <f>$J12*AL12</f>
        <v>0</v>
      </c>
      <c r="AL12" s="221"/>
      <c r="AM12" s="70">
        <f>$J12*AN12</f>
        <v>0</v>
      </c>
      <c r="AN12" s="221"/>
      <c r="AO12" s="70">
        <f>$J12*AP12</f>
        <v>0</v>
      </c>
      <c r="AP12" s="221"/>
      <c r="AQ12" s="70">
        <f>$J12*AR12</f>
        <v>0</v>
      </c>
      <c r="AR12" s="221"/>
      <c r="AS12" s="70">
        <f>$J12*AT12</f>
        <v>0</v>
      </c>
      <c r="AT12" s="221"/>
      <c r="AU12" s="70">
        <f>$J12*AV12</f>
        <v>0</v>
      </c>
      <c r="AV12" s="221"/>
      <c r="AW12" s="70">
        <f>$J12*AX12</f>
        <v>0</v>
      </c>
      <c r="AX12" s="221"/>
      <c r="AY12" s="70">
        <f>$J12*AZ12</f>
        <v>0</v>
      </c>
      <c r="AZ12" s="221"/>
      <c r="BA12" s="70">
        <f>$J12*BB12</f>
        <v>0</v>
      </c>
      <c r="BB12" s="221"/>
      <c r="BC12" s="70">
        <f>$J12*BD12</f>
        <v>0</v>
      </c>
      <c r="BD12" s="221"/>
      <c r="BE12" s="70">
        <f>$J12*BF12</f>
        <v>0</v>
      </c>
      <c r="BF12" s="221"/>
      <c r="BG12" s="70">
        <f>$J12*BH12</f>
        <v>0</v>
      </c>
      <c r="BH12" s="221"/>
      <c r="BI12" s="71">
        <f>+L12+N12+P12+R12+T12+V12+X12+Z12+AB12+AD12+AF12+AH12+AJ12+AL12+AN12+AP12+AR12+AT12+AV12+AX12+AZ12+BB12+BD12+BF12+BH12</f>
        <v>0</v>
      </c>
      <c r="BJ12" s="72"/>
    </row>
    <row r="13" spans="1:65" x14ac:dyDescent="0.2">
      <c r="A13" s="230"/>
      <c r="B13" s="230"/>
      <c r="C13" s="244"/>
      <c r="D13" s="250"/>
      <c r="E13" s="367"/>
      <c r="F13" s="251"/>
      <c r="G13" s="247"/>
      <c r="H13" s="228"/>
      <c r="I13" s="249">
        <v>1</v>
      </c>
      <c r="J13" s="73">
        <f t="shared" si="0"/>
        <v>0</v>
      </c>
      <c r="K13" s="69">
        <f t="shared" si="1"/>
        <v>0</v>
      </c>
      <c r="L13" s="221"/>
      <c r="M13" s="70">
        <f t="shared" si="2"/>
        <v>0</v>
      </c>
      <c r="N13" s="221"/>
      <c r="O13" s="69">
        <f t="shared" si="3"/>
        <v>0</v>
      </c>
      <c r="P13" s="221"/>
      <c r="Q13" s="70">
        <f t="shared" si="4"/>
        <v>0</v>
      </c>
      <c r="R13" s="221"/>
      <c r="S13" s="70">
        <f t="shared" si="5"/>
        <v>0</v>
      </c>
      <c r="T13" s="221"/>
      <c r="U13" s="70">
        <f t="shared" si="6"/>
        <v>0</v>
      </c>
      <c r="V13" s="221"/>
      <c r="W13" s="70">
        <f t="shared" si="7"/>
        <v>0</v>
      </c>
      <c r="X13" s="221"/>
      <c r="Y13" s="70">
        <f t="shared" si="8"/>
        <v>0</v>
      </c>
      <c r="Z13" s="221"/>
      <c r="AA13" s="70">
        <f t="shared" si="9"/>
        <v>0</v>
      </c>
      <c r="AB13" s="221"/>
      <c r="AC13" s="70">
        <f t="shared" si="10"/>
        <v>0</v>
      </c>
      <c r="AD13" s="221"/>
      <c r="AE13" s="70">
        <f t="shared" si="11"/>
        <v>0</v>
      </c>
      <c r="AF13" s="221"/>
      <c r="AG13" s="70">
        <f t="shared" si="12"/>
        <v>0</v>
      </c>
      <c r="AH13" s="221"/>
      <c r="AI13" s="70">
        <f>$J13*AJ13</f>
        <v>0</v>
      </c>
      <c r="AJ13" s="221"/>
      <c r="AK13" s="70">
        <f>$J13*AL13</f>
        <v>0</v>
      </c>
      <c r="AL13" s="221"/>
      <c r="AM13" s="70">
        <f>$J13*AN13</f>
        <v>0</v>
      </c>
      <c r="AN13" s="221"/>
      <c r="AO13" s="70">
        <f>$J13*AP13</f>
        <v>0</v>
      </c>
      <c r="AP13" s="221"/>
      <c r="AQ13" s="70">
        <f>$J13*AR13</f>
        <v>0</v>
      </c>
      <c r="AR13" s="221"/>
      <c r="AS13" s="70">
        <f>$J13*AT13</f>
        <v>0</v>
      </c>
      <c r="AT13" s="221"/>
      <c r="AU13" s="70">
        <f>$J13*AV13</f>
        <v>0</v>
      </c>
      <c r="AV13" s="221"/>
      <c r="AW13" s="70">
        <f>$J13*AX13</f>
        <v>0</v>
      </c>
      <c r="AX13" s="221"/>
      <c r="AY13" s="70">
        <f>$J13*AZ13</f>
        <v>0</v>
      </c>
      <c r="AZ13" s="221"/>
      <c r="BA13" s="70">
        <f>$J13*BB13</f>
        <v>0</v>
      </c>
      <c r="BB13" s="221"/>
      <c r="BC13" s="70">
        <f>$J13*BD13</f>
        <v>0</v>
      </c>
      <c r="BD13" s="221"/>
      <c r="BE13" s="70">
        <f>$J13*BF13</f>
        <v>0</v>
      </c>
      <c r="BF13" s="221"/>
      <c r="BG13" s="70">
        <f>$J13*BH13</f>
        <v>0</v>
      </c>
      <c r="BH13" s="221"/>
      <c r="BI13" s="71">
        <f t="shared" ref="BI13:BI21" si="13">+L13+N13+P13+R13+T13+V13+X13+Z13+AB13+AD13+AF13+AH13+AJ13+AL13+AN13+AP13+AR13+AT13+AV13+AX13+AZ13+BB13+BD13+BF13+BH13</f>
        <v>0</v>
      </c>
      <c r="BJ13" s="72"/>
    </row>
    <row r="14" spans="1:65" x14ac:dyDescent="0.2">
      <c r="A14" s="230"/>
      <c r="B14" s="230"/>
      <c r="C14" s="244"/>
      <c r="D14" s="250"/>
      <c r="E14" s="367"/>
      <c r="F14" s="251"/>
      <c r="G14" s="247"/>
      <c r="H14" s="228"/>
      <c r="I14" s="249">
        <v>1</v>
      </c>
      <c r="J14" s="73">
        <f t="shared" si="0"/>
        <v>0</v>
      </c>
      <c r="K14" s="69">
        <f t="shared" si="1"/>
        <v>0</v>
      </c>
      <c r="L14" s="221"/>
      <c r="M14" s="70">
        <f t="shared" si="2"/>
        <v>0</v>
      </c>
      <c r="N14" s="221"/>
      <c r="O14" s="69">
        <f t="shared" si="3"/>
        <v>0</v>
      </c>
      <c r="P14" s="221"/>
      <c r="Q14" s="70">
        <f t="shared" si="4"/>
        <v>0</v>
      </c>
      <c r="R14" s="221"/>
      <c r="S14" s="70">
        <f t="shared" si="5"/>
        <v>0</v>
      </c>
      <c r="T14" s="221"/>
      <c r="U14" s="70">
        <f t="shared" si="6"/>
        <v>0</v>
      </c>
      <c r="V14" s="221"/>
      <c r="W14" s="70">
        <f t="shared" si="7"/>
        <v>0</v>
      </c>
      <c r="X14" s="221"/>
      <c r="Y14" s="70">
        <f t="shared" si="8"/>
        <v>0</v>
      </c>
      <c r="Z14" s="221"/>
      <c r="AA14" s="70">
        <f t="shared" si="9"/>
        <v>0</v>
      </c>
      <c r="AB14" s="221"/>
      <c r="AC14" s="70">
        <f t="shared" si="10"/>
        <v>0</v>
      </c>
      <c r="AD14" s="221"/>
      <c r="AE14" s="70">
        <f t="shared" si="11"/>
        <v>0</v>
      </c>
      <c r="AF14" s="221"/>
      <c r="AG14" s="70">
        <f t="shared" si="12"/>
        <v>0</v>
      </c>
      <c r="AH14" s="221"/>
      <c r="AI14" s="70">
        <f>$J14*AJ14</f>
        <v>0</v>
      </c>
      <c r="AJ14" s="221"/>
      <c r="AK14" s="70">
        <f>$J14*AL14</f>
        <v>0</v>
      </c>
      <c r="AL14" s="221"/>
      <c r="AM14" s="70">
        <f>$J14*AN14</f>
        <v>0</v>
      </c>
      <c r="AN14" s="221"/>
      <c r="AO14" s="70">
        <f>$J14*AP14</f>
        <v>0</v>
      </c>
      <c r="AP14" s="221"/>
      <c r="AQ14" s="70">
        <f>$J14*AR14</f>
        <v>0</v>
      </c>
      <c r="AR14" s="221"/>
      <c r="AS14" s="70">
        <f>$J14*AT14</f>
        <v>0</v>
      </c>
      <c r="AT14" s="221"/>
      <c r="AU14" s="70">
        <f>$J14*AV14</f>
        <v>0</v>
      </c>
      <c r="AV14" s="221"/>
      <c r="AW14" s="70">
        <f>$J14*AX14</f>
        <v>0</v>
      </c>
      <c r="AX14" s="221"/>
      <c r="AY14" s="70">
        <f>$J14*AZ14</f>
        <v>0</v>
      </c>
      <c r="AZ14" s="221"/>
      <c r="BA14" s="70">
        <f>$J14*BB14</f>
        <v>0</v>
      </c>
      <c r="BB14" s="221"/>
      <c r="BC14" s="70">
        <f>$J14*BD14</f>
        <v>0</v>
      </c>
      <c r="BD14" s="221"/>
      <c r="BE14" s="70">
        <f>$J14*BF14</f>
        <v>0</v>
      </c>
      <c r="BF14" s="221"/>
      <c r="BG14" s="70">
        <f>$J14*BH14</f>
        <v>0</v>
      </c>
      <c r="BH14" s="221"/>
      <c r="BI14" s="71">
        <f t="shared" si="13"/>
        <v>0</v>
      </c>
      <c r="BJ14" s="72"/>
    </row>
    <row r="15" spans="1:65" x14ac:dyDescent="0.2">
      <c r="A15" s="230"/>
      <c r="B15" s="230"/>
      <c r="C15" s="244"/>
      <c r="D15" s="252"/>
      <c r="E15" s="368"/>
      <c r="F15" s="251"/>
      <c r="G15" s="247"/>
      <c r="H15" s="228"/>
      <c r="I15" s="249">
        <v>1</v>
      </c>
      <c r="J15" s="73">
        <f t="shared" si="0"/>
        <v>0</v>
      </c>
      <c r="K15" s="69">
        <f t="shared" si="1"/>
        <v>0</v>
      </c>
      <c r="L15" s="221"/>
      <c r="M15" s="70">
        <f t="shared" si="2"/>
        <v>0</v>
      </c>
      <c r="N15" s="221"/>
      <c r="O15" s="69">
        <f t="shared" si="3"/>
        <v>0</v>
      </c>
      <c r="P15" s="221"/>
      <c r="Q15" s="70">
        <f t="shared" si="4"/>
        <v>0</v>
      </c>
      <c r="R15" s="221"/>
      <c r="S15" s="70">
        <f t="shared" si="5"/>
        <v>0</v>
      </c>
      <c r="T15" s="221"/>
      <c r="U15" s="70">
        <f t="shared" si="6"/>
        <v>0</v>
      </c>
      <c r="V15" s="221"/>
      <c r="W15" s="70">
        <f t="shared" si="7"/>
        <v>0</v>
      </c>
      <c r="X15" s="221"/>
      <c r="Y15" s="70">
        <f t="shared" si="8"/>
        <v>0</v>
      </c>
      <c r="Z15" s="221"/>
      <c r="AA15" s="70">
        <f t="shared" si="9"/>
        <v>0</v>
      </c>
      <c r="AB15" s="221"/>
      <c r="AC15" s="70">
        <f t="shared" si="10"/>
        <v>0</v>
      </c>
      <c r="AD15" s="221"/>
      <c r="AE15" s="70">
        <f t="shared" si="11"/>
        <v>0</v>
      </c>
      <c r="AF15" s="221"/>
      <c r="AG15" s="70">
        <f t="shared" si="12"/>
        <v>0</v>
      </c>
      <c r="AH15" s="221"/>
      <c r="AI15" s="70">
        <f t="shared" ref="AI15:AI21" si="14">$J15*AJ15</f>
        <v>0</v>
      </c>
      <c r="AJ15" s="221"/>
      <c r="AK15" s="70">
        <f t="shared" ref="AK15:AK21" si="15">$J15*AL15</f>
        <v>0</v>
      </c>
      <c r="AL15" s="221"/>
      <c r="AM15" s="70">
        <f t="shared" ref="AM15:AM21" si="16">$J15*AN15</f>
        <v>0</v>
      </c>
      <c r="AN15" s="221"/>
      <c r="AO15" s="70">
        <f t="shared" ref="AO15:AO21" si="17">$J15*AP15</f>
        <v>0</v>
      </c>
      <c r="AP15" s="221"/>
      <c r="AQ15" s="70">
        <f t="shared" ref="AQ15:AQ21" si="18">$J15*AR15</f>
        <v>0</v>
      </c>
      <c r="AR15" s="221"/>
      <c r="AS15" s="70">
        <f t="shared" ref="AS15:AS21" si="19">$J15*AT15</f>
        <v>0</v>
      </c>
      <c r="AT15" s="221"/>
      <c r="AU15" s="70">
        <f t="shared" ref="AU15:AU21" si="20">$J15*AV15</f>
        <v>0</v>
      </c>
      <c r="AV15" s="221"/>
      <c r="AW15" s="70">
        <f t="shared" ref="AW15:AW21" si="21">$J15*AX15</f>
        <v>0</v>
      </c>
      <c r="AX15" s="221"/>
      <c r="AY15" s="70">
        <f t="shared" ref="AY15:AY21" si="22">$J15*AZ15</f>
        <v>0</v>
      </c>
      <c r="AZ15" s="221"/>
      <c r="BA15" s="70">
        <f t="shared" ref="BA15:BA21" si="23">$J15*BB15</f>
        <v>0</v>
      </c>
      <c r="BB15" s="221"/>
      <c r="BC15" s="70">
        <f t="shared" ref="BC15:BC21" si="24">$J15*BD15</f>
        <v>0</v>
      </c>
      <c r="BD15" s="221"/>
      <c r="BE15" s="70">
        <f t="shared" ref="BE15:BE21" si="25">$J15*BF15</f>
        <v>0</v>
      </c>
      <c r="BF15" s="221"/>
      <c r="BG15" s="70">
        <f t="shared" ref="BG15:BG21" si="26">$J15*BH15</f>
        <v>0</v>
      </c>
      <c r="BH15" s="221"/>
      <c r="BI15" s="71">
        <f t="shared" si="13"/>
        <v>0</v>
      </c>
      <c r="BJ15" s="72"/>
    </row>
    <row r="16" spans="1:65" x14ac:dyDescent="0.2">
      <c r="A16" s="230"/>
      <c r="B16" s="230"/>
      <c r="C16" s="244"/>
      <c r="D16" s="252"/>
      <c r="E16" s="368"/>
      <c r="F16" s="251"/>
      <c r="G16" s="247"/>
      <c r="H16" s="228"/>
      <c r="I16" s="249">
        <v>1</v>
      </c>
      <c r="J16" s="73">
        <f t="shared" si="0"/>
        <v>0</v>
      </c>
      <c r="K16" s="69">
        <f t="shared" si="1"/>
        <v>0</v>
      </c>
      <c r="L16" s="221"/>
      <c r="M16" s="70">
        <f t="shared" si="2"/>
        <v>0</v>
      </c>
      <c r="N16" s="221"/>
      <c r="O16" s="69">
        <f t="shared" si="3"/>
        <v>0</v>
      </c>
      <c r="P16" s="221"/>
      <c r="Q16" s="70">
        <f t="shared" si="4"/>
        <v>0</v>
      </c>
      <c r="R16" s="221"/>
      <c r="S16" s="70">
        <f t="shared" si="5"/>
        <v>0</v>
      </c>
      <c r="T16" s="221"/>
      <c r="U16" s="70">
        <f t="shared" si="6"/>
        <v>0</v>
      </c>
      <c r="V16" s="221"/>
      <c r="W16" s="70">
        <f t="shared" si="7"/>
        <v>0</v>
      </c>
      <c r="X16" s="221"/>
      <c r="Y16" s="70">
        <f t="shared" si="8"/>
        <v>0</v>
      </c>
      <c r="Z16" s="221"/>
      <c r="AA16" s="70">
        <f t="shared" si="9"/>
        <v>0</v>
      </c>
      <c r="AB16" s="221"/>
      <c r="AC16" s="70">
        <f t="shared" si="10"/>
        <v>0</v>
      </c>
      <c r="AD16" s="221"/>
      <c r="AE16" s="70">
        <f t="shared" si="11"/>
        <v>0</v>
      </c>
      <c r="AF16" s="221"/>
      <c r="AG16" s="70">
        <f t="shared" si="12"/>
        <v>0</v>
      </c>
      <c r="AH16" s="221"/>
      <c r="AI16" s="70">
        <f t="shared" si="14"/>
        <v>0</v>
      </c>
      <c r="AJ16" s="221"/>
      <c r="AK16" s="70">
        <f t="shared" si="15"/>
        <v>0</v>
      </c>
      <c r="AL16" s="221"/>
      <c r="AM16" s="70">
        <f t="shared" si="16"/>
        <v>0</v>
      </c>
      <c r="AN16" s="221"/>
      <c r="AO16" s="70">
        <f t="shared" si="17"/>
        <v>0</v>
      </c>
      <c r="AP16" s="221"/>
      <c r="AQ16" s="70">
        <f t="shared" si="18"/>
        <v>0</v>
      </c>
      <c r="AR16" s="221"/>
      <c r="AS16" s="70">
        <f t="shared" si="19"/>
        <v>0</v>
      </c>
      <c r="AT16" s="221"/>
      <c r="AU16" s="70">
        <f t="shared" si="20"/>
        <v>0</v>
      </c>
      <c r="AV16" s="221"/>
      <c r="AW16" s="70">
        <f t="shared" si="21"/>
        <v>0</v>
      </c>
      <c r="AX16" s="221"/>
      <c r="AY16" s="70">
        <f t="shared" si="22"/>
        <v>0</v>
      </c>
      <c r="AZ16" s="221"/>
      <c r="BA16" s="70">
        <f t="shared" si="23"/>
        <v>0</v>
      </c>
      <c r="BB16" s="221"/>
      <c r="BC16" s="70">
        <f t="shared" si="24"/>
        <v>0</v>
      </c>
      <c r="BD16" s="221"/>
      <c r="BE16" s="70">
        <f t="shared" si="25"/>
        <v>0</v>
      </c>
      <c r="BF16" s="221"/>
      <c r="BG16" s="70">
        <f t="shared" si="26"/>
        <v>0</v>
      </c>
      <c r="BH16" s="221"/>
      <c r="BI16" s="71">
        <f t="shared" si="13"/>
        <v>0</v>
      </c>
      <c r="BJ16" s="72"/>
    </row>
    <row r="17" spans="1:62" x14ac:dyDescent="0.2">
      <c r="A17" s="230"/>
      <c r="B17" s="230"/>
      <c r="C17" s="244"/>
      <c r="D17" s="252"/>
      <c r="E17" s="253"/>
      <c r="F17" s="251"/>
      <c r="G17" s="247"/>
      <c r="H17" s="228"/>
      <c r="I17" s="249">
        <v>1</v>
      </c>
      <c r="J17" s="73">
        <f t="shared" si="0"/>
        <v>0</v>
      </c>
      <c r="K17" s="69">
        <f t="shared" si="1"/>
        <v>0</v>
      </c>
      <c r="L17" s="221"/>
      <c r="M17" s="70">
        <f t="shared" si="2"/>
        <v>0</v>
      </c>
      <c r="N17" s="221"/>
      <c r="O17" s="69">
        <f t="shared" si="3"/>
        <v>0</v>
      </c>
      <c r="P17" s="221"/>
      <c r="Q17" s="70">
        <f t="shared" si="4"/>
        <v>0</v>
      </c>
      <c r="R17" s="221"/>
      <c r="S17" s="70">
        <f t="shared" si="5"/>
        <v>0</v>
      </c>
      <c r="T17" s="221"/>
      <c r="U17" s="70">
        <f t="shared" si="6"/>
        <v>0</v>
      </c>
      <c r="V17" s="221"/>
      <c r="W17" s="70">
        <f t="shared" si="7"/>
        <v>0</v>
      </c>
      <c r="X17" s="221"/>
      <c r="Y17" s="70">
        <f t="shared" si="8"/>
        <v>0</v>
      </c>
      <c r="Z17" s="221"/>
      <c r="AA17" s="70">
        <f t="shared" si="9"/>
        <v>0</v>
      </c>
      <c r="AB17" s="221"/>
      <c r="AC17" s="70">
        <f t="shared" si="10"/>
        <v>0</v>
      </c>
      <c r="AD17" s="221"/>
      <c r="AE17" s="70">
        <f t="shared" si="11"/>
        <v>0</v>
      </c>
      <c r="AF17" s="221"/>
      <c r="AG17" s="70">
        <f t="shared" si="12"/>
        <v>0</v>
      </c>
      <c r="AH17" s="221"/>
      <c r="AI17" s="70">
        <f t="shared" si="14"/>
        <v>0</v>
      </c>
      <c r="AJ17" s="221"/>
      <c r="AK17" s="70">
        <f t="shared" si="15"/>
        <v>0</v>
      </c>
      <c r="AL17" s="221"/>
      <c r="AM17" s="70">
        <f t="shared" si="16"/>
        <v>0</v>
      </c>
      <c r="AN17" s="221"/>
      <c r="AO17" s="70">
        <f t="shared" si="17"/>
        <v>0</v>
      </c>
      <c r="AP17" s="221"/>
      <c r="AQ17" s="70">
        <f t="shared" si="18"/>
        <v>0</v>
      </c>
      <c r="AR17" s="221"/>
      <c r="AS17" s="70">
        <f t="shared" si="19"/>
        <v>0</v>
      </c>
      <c r="AT17" s="221"/>
      <c r="AU17" s="70">
        <f t="shared" si="20"/>
        <v>0</v>
      </c>
      <c r="AV17" s="221"/>
      <c r="AW17" s="70">
        <f t="shared" si="21"/>
        <v>0</v>
      </c>
      <c r="AX17" s="221"/>
      <c r="AY17" s="70">
        <f t="shared" si="22"/>
        <v>0</v>
      </c>
      <c r="AZ17" s="221"/>
      <c r="BA17" s="70">
        <f t="shared" si="23"/>
        <v>0</v>
      </c>
      <c r="BB17" s="221"/>
      <c r="BC17" s="70">
        <f t="shared" si="24"/>
        <v>0</v>
      </c>
      <c r="BD17" s="221"/>
      <c r="BE17" s="70">
        <f t="shared" si="25"/>
        <v>0</v>
      </c>
      <c r="BF17" s="221"/>
      <c r="BG17" s="70">
        <f t="shared" si="26"/>
        <v>0</v>
      </c>
      <c r="BH17" s="221"/>
      <c r="BI17" s="71">
        <f t="shared" si="13"/>
        <v>0</v>
      </c>
      <c r="BJ17" s="72"/>
    </row>
    <row r="18" spans="1:62" x14ac:dyDescent="0.2">
      <c r="A18" s="230"/>
      <c r="B18" s="230"/>
      <c r="C18" s="244"/>
      <c r="D18" s="252"/>
      <c r="E18" s="253"/>
      <c r="F18" s="251"/>
      <c r="G18" s="247"/>
      <c r="H18" s="228"/>
      <c r="I18" s="249">
        <v>1</v>
      </c>
      <c r="J18" s="73">
        <f t="shared" si="0"/>
        <v>0</v>
      </c>
      <c r="K18" s="69">
        <f t="shared" si="1"/>
        <v>0</v>
      </c>
      <c r="L18" s="221"/>
      <c r="M18" s="70">
        <f t="shared" si="2"/>
        <v>0</v>
      </c>
      <c r="N18" s="221"/>
      <c r="O18" s="69">
        <f t="shared" si="3"/>
        <v>0</v>
      </c>
      <c r="P18" s="221"/>
      <c r="Q18" s="70">
        <f t="shared" si="4"/>
        <v>0</v>
      </c>
      <c r="R18" s="221"/>
      <c r="S18" s="70">
        <f t="shared" si="5"/>
        <v>0</v>
      </c>
      <c r="T18" s="221"/>
      <c r="U18" s="70">
        <f t="shared" si="6"/>
        <v>0</v>
      </c>
      <c r="V18" s="221"/>
      <c r="W18" s="70">
        <f t="shared" si="7"/>
        <v>0</v>
      </c>
      <c r="X18" s="221"/>
      <c r="Y18" s="70">
        <f t="shared" si="8"/>
        <v>0</v>
      </c>
      <c r="Z18" s="221"/>
      <c r="AA18" s="70">
        <f t="shared" si="9"/>
        <v>0</v>
      </c>
      <c r="AB18" s="221"/>
      <c r="AC18" s="70">
        <f t="shared" si="10"/>
        <v>0</v>
      </c>
      <c r="AD18" s="221"/>
      <c r="AE18" s="70">
        <f t="shared" si="11"/>
        <v>0</v>
      </c>
      <c r="AF18" s="221"/>
      <c r="AG18" s="70">
        <f t="shared" si="12"/>
        <v>0</v>
      </c>
      <c r="AH18" s="221"/>
      <c r="AI18" s="70">
        <f t="shared" si="14"/>
        <v>0</v>
      </c>
      <c r="AJ18" s="221"/>
      <c r="AK18" s="70">
        <f t="shared" si="15"/>
        <v>0</v>
      </c>
      <c r="AL18" s="221"/>
      <c r="AM18" s="70">
        <f t="shared" si="16"/>
        <v>0</v>
      </c>
      <c r="AN18" s="221"/>
      <c r="AO18" s="70">
        <f t="shared" si="17"/>
        <v>0</v>
      </c>
      <c r="AP18" s="221"/>
      <c r="AQ18" s="70">
        <f t="shared" si="18"/>
        <v>0</v>
      </c>
      <c r="AR18" s="221"/>
      <c r="AS18" s="70">
        <f t="shared" si="19"/>
        <v>0</v>
      </c>
      <c r="AT18" s="221"/>
      <c r="AU18" s="70">
        <f t="shared" si="20"/>
        <v>0</v>
      </c>
      <c r="AV18" s="221"/>
      <c r="AW18" s="70">
        <f t="shared" si="21"/>
        <v>0</v>
      </c>
      <c r="AX18" s="221"/>
      <c r="AY18" s="70">
        <f t="shared" si="22"/>
        <v>0</v>
      </c>
      <c r="AZ18" s="221"/>
      <c r="BA18" s="70">
        <f t="shared" si="23"/>
        <v>0</v>
      </c>
      <c r="BB18" s="221"/>
      <c r="BC18" s="70">
        <f t="shared" si="24"/>
        <v>0</v>
      </c>
      <c r="BD18" s="221"/>
      <c r="BE18" s="70">
        <f t="shared" si="25"/>
        <v>0</v>
      </c>
      <c r="BF18" s="221"/>
      <c r="BG18" s="70">
        <f t="shared" si="26"/>
        <v>0</v>
      </c>
      <c r="BH18" s="221"/>
      <c r="BI18" s="71">
        <f t="shared" si="13"/>
        <v>0</v>
      </c>
      <c r="BJ18" s="72"/>
    </row>
    <row r="19" spans="1:62" x14ac:dyDescent="0.2">
      <c r="A19" s="230"/>
      <c r="B19" s="230"/>
      <c r="C19" s="244"/>
      <c r="D19" s="252"/>
      <c r="E19" s="253"/>
      <c r="F19" s="251"/>
      <c r="G19" s="247"/>
      <c r="H19" s="228"/>
      <c r="I19" s="249">
        <v>1</v>
      </c>
      <c r="J19" s="73">
        <f t="shared" si="0"/>
        <v>0</v>
      </c>
      <c r="K19" s="69">
        <f t="shared" si="1"/>
        <v>0</v>
      </c>
      <c r="L19" s="221"/>
      <c r="M19" s="70">
        <f t="shared" si="2"/>
        <v>0</v>
      </c>
      <c r="N19" s="221"/>
      <c r="O19" s="69">
        <f t="shared" si="3"/>
        <v>0</v>
      </c>
      <c r="P19" s="221"/>
      <c r="Q19" s="70">
        <f t="shared" si="4"/>
        <v>0</v>
      </c>
      <c r="R19" s="221"/>
      <c r="S19" s="70">
        <f t="shared" si="5"/>
        <v>0</v>
      </c>
      <c r="T19" s="221"/>
      <c r="U19" s="70">
        <f t="shared" si="6"/>
        <v>0</v>
      </c>
      <c r="V19" s="221"/>
      <c r="W19" s="70">
        <f t="shared" si="7"/>
        <v>0</v>
      </c>
      <c r="X19" s="221"/>
      <c r="Y19" s="70">
        <f t="shared" si="8"/>
        <v>0</v>
      </c>
      <c r="Z19" s="221"/>
      <c r="AA19" s="70">
        <f t="shared" si="9"/>
        <v>0</v>
      </c>
      <c r="AB19" s="221"/>
      <c r="AC19" s="70">
        <f t="shared" si="10"/>
        <v>0</v>
      </c>
      <c r="AD19" s="221"/>
      <c r="AE19" s="70">
        <f t="shared" si="11"/>
        <v>0</v>
      </c>
      <c r="AF19" s="221"/>
      <c r="AG19" s="70">
        <f t="shared" si="12"/>
        <v>0</v>
      </c>
      <c r="AH19" s="221"/>
      <c r="AI19" s="70">
        <f t="shared" si="14"/>
        <v>0</v>
      </c>
      <c r="AJ19" s="221"/>
      <c r="AK19" s="70">
        <f t="shared" si="15"/>
        <v>0</v>
      </c>
      <c r="AL19" s="221"/>
      <c r="AM19" s="70">
        <f t="shared" si="16"/>
        <v>0</v>
      </c>
      <c r="AN19" s="221"/>
      <c r="AO19" s="70">
        <f t="shared" si="17"/>
        <v>0</v>
      </c>
      <c r="AP19" s="221"/>
      <c r="AQ19" s="70">
        <f t="shared" si="18"/>
        <v>0</v>
      </c>
      <c r="AR19" s="221"/>
      <c r="AS19" s="70">
        <f t="shared" si="19"/>
        <v>0</v>
      </c>
      <c r="AT19" s="221"/>
      <c r="AU19" s="70">
        <f t="shared" si="20"/>
        <v>0</v>
      </c>
      <c r="AV19" s="221"/>
      <c r="AW19" s="70">
        <f t="shared" si="21"/>
        <v>0</v>
      </c>
      <c r="AX19" s="221"/>
      <c r="AY19" s="70">
        <f t="shared" si="22"/>
        <v>0</v>
      </c>
      <c r="AZ19" s="221"/>
      <c r="BA19" s="70">
        <f t="shared" si="23"/>
        <v>0</v>
      </c>
      <c r="BB19" s="221"/>
      <c r="BC19" s="70">
        <f t="shared" si="24"/>
        <v>0</v>
      </c>
      <c r="BD19" s="221"/>
      <c r="BE19" s="70">
        <f t="shared" si="25"/>
        <v>0</v>
      </c>
      <c r="BF19" s="221"/>
      <c r="BG19" s="70">
        <f t="shared" si="26"/>
        <v>0</v>
      </c>
      <c r="BH19" s="221"/>
      <c r="BI19" s="71">
        <f t="shared" si="13"/>
        <v>0</v>
      </c>
      <c r="BJ19" s="72"/>
    </row>
    <row r="20" spans="1:62" x14ac:dyDescent="0.2">
      <c r="A20" s="230"/>
      <c r="B20" s="230"/>
      <c r="C20" s="244"/>
      <c r="D20" s="252"/>
      <c r="E20" s="253"/>
      <c r="F20" s="251"/>
      <c r="G20" s="247"/>
      <c r="H20" s="228"/>
      <c r="I20" s="249">
        <v>1</v>
      </c>
      <c r="J20" s="73">
        <f t="shared" si="0"/>
        <v>0</v>
      </c>
      <c r="K20" s="69">
        <f t="shared" ref="K20:K21" si="27">$J20*L20</f>
        <v>0</v>
      </c>
      <c r="L20" s="221"/>
      <c r="M20" s="70">
        <f t="shared" ref="M20:O21" si="28">$J20*N20</f>
        <v>0</v>
      </c>
      <c r="N20" s="221"/>
      <c r="O20" s="69">
        <f t="shared" si="28"/>
        <v>0</v>
      </c>
      <c r="P20" s="221"/>
      <c r="Q20" s="70">
        <f t="shared" ref="Q20:Q21" si="29">$J20*R20</f>
        <v>0</v>
      </c>
      <c r="R20" s="221"/>
      <c r="S20" s="70">
        <f t="shared" ref="S20:S21" si="30">$J20*T20</f>
        <v>0</v>
      </c>
      <c r="T20" s="221"/>
      <c r="U20" s="70">
        <f t="shared" ref="U20:U21" si="31">$J20*V20</f>
        <v>0</v>
      </c>
      <c r="V20" s="221"/>
      <c r="W20" s="70">
        <f t="shared" ref="W20:W21" si="32">$J20*X20</f>
        <v>0</v>
      </c>
      <c r="X20" s="221"/>
      <c r="Y20" s="70">
        <f t="shared" ref="Y20:Y21" si="33">$J20*Z20</f>
        <v>0</v>
      </c>
      <c r="Z20" s="221"/>
      <c r="AA20" s="70">
        <f t="shared" ref="AA20:AA21" si="34">$J20*AB20</f>
        <v>0</v>
      </c>
      <c r="AB20" s="221"/>
      <c r="AC20" s="70">
        <f t="shared" ref="AC20:AC21" si="35">$J20*AD20</f>
        <v>0</v>
      </c>
      <c r="AD20" s="221"/>
      <c r="AE20" s="70">
        <f t="shared" ref="AE20:AE21" si="36">$J20*AF20</f>
        <v>0</v>
      </c>
      <c r="AF20" s="221"/>
      <c r="AG20" s="70">
        <f t="shared" ref="AG20:AG21" si="37">$J20*AH20</f>
        <v>0</v>
      </c>
      <c r="AH20" s="221"/>
      <c r="AI20" s="70">
        <f t="shared" si="14"/>
        <v>0</v>
      </c>
      <c r="AJ20" s="221"/>
      <c r="AK20" s="70">
        <f t="shared" si="15"/>
        <v>0</v>
      </c>
      <c r="AL20" s="221"/>
      <c r="AM20" s="70">
        <f t="shared" si="16"/>
        <v>0</v>
      </c>
      <c r="AN20" s="221"/>
      <c r="AO20" s="70">
        <f t="shared" si="17"/>
        <v>0</v>
      </c>
      <c r="AP20" s="221"/>
      <c r="AQ20" s="70">
        <f t="shared" si="18"/>
        <v>0</v>
      </c>
      <c r="AR20" s="221"/>
      <c r="AS20" s="70">
        <f t="shared" si="19"/>
        <v>0</v>
      </c>
      <c r="AT20" s="221"/>
      <c r="AU20" s="70">
        <f t="shared" si="20"/>
        <v>0</v>
      </c>
      <c r="AV20" s="221"/>
      <c r="AW20" s="70">
        <f t="shared" si="21"/>
        <v>0</v>
      </c>
      <c r="AX20" s="221"/>
      <c r="AY20" s="70">
        <f t="shared" si="22"/>
        <v>0</v>
      </c>
      <c r="AZ20" s="221"/>
      <c r="BA20" s="70">
        <f t="shared" si="23"/>
        <v>0</v>
      </c>
      <c r="BB20" s="221"/>
      <c r="BC20" s="70">
        <f t="shared" si="24"/>
        <v>0</v>
      </c>
      <c r="BD20" s="221"/>
      <c r="BE20" s="70">
        <f t="shared" si="25"/>
        <v>0</v>
      </c>
      <c r="BF20" s="221"/>
      <c r="BG20" s="70">
        <f t="shared" si="26"/>
        <v>0</v>
      </c>
      <c r="BH20" s="221"/>
      <c r="BI20" s="71">
        <f t="shared" si="13"/>
        <v>0</v>
      </c>
      <c r="BJ20" s="72"/>
    </row>
    <row r="21" spans="1:62" x14ac:dyDescent="0.2">
      <c r="A21" s="239"/>
      <c r="B21" s="239"/>
      <c r="C21" s="254"/>
      <c r="D21" s="255"/>
      <c r="E21" s="256"/>
      <c r="F21" s="257"/>
      <c r="G21" s="247"/>
      <c r="H21" s="236"/>
      <c r="I21" s="249">
        <v>1</v>
      </c>
      <c r="J21" s="74">
        <f t="shared" si="0"/>
        <v>0</v>
      </c>
      <c r="K21" s="69">
        <f t="shared" si="27"/>
        <v>0</v>
      </c>
      <c r="L21" s="222"/>
      <c r="M21" s="70">
        <f t="shared" si="28"/>
        <v>0</v>
      </c>
      <c r="N21" s="222"/>
      <c r="O21" s="69">
        <f t="shared" si="28"/>
        <v>0</v>
      </c>
      <c r="P21" s="222"/>
      <c r="Q21" s="70">
        <f t="shared" si="29"/>
        <v>0</v>
      </c>
      <c r="R21" s="222"/>
      <c r="S21" s="70">
        <f t="shared" si="30"/>
        <v>0</v>
      </c>
      <c r="T21" s="222"/>
      <c r="U21" s="70">
        <f t="shared" si="31"/>
        <v>0</v>
      </c>
      <c r="V21" s="222"/>
      <c r="W21" s="70">
        <f t="shared" si="32"/>
        <v>0</v>
      </c>
      <c r="X21" s="222"/>
      <c r="Y21" s="70">
        <f t="shared" si="33"/>
        <v>0</v>
      </c>
      <c r="Z21" s="222"/>
      <c r="AA21" s="70">
        <f t="shared" si="34"/>
        <v>0</v>
      </c>
      <c r="AB21" s="222"/>
      <c r="AC21" s="70">
        <f t="shared" si="35"/>
        <v>0</v>
      </c>
      <c r="AD21" s="222"/>
      <c r="AE21" s="70">
        <f t="shared" si="36"/>
        <v>0</v>
      </c>
      <c r="AF21" s="222"/>
      <c r="AG21" s="70">
        <f t="shared" si="37"/>
        <v>0</v>
      </c>
      <c r="AH21" s="222"/>
      <c r="AI21" s="70">
        <f t="shared" si="14"/>
        <v>0</v>
      </c>
      <c r="AJ21" s="222"/>
      <c r="AK21" s="70">
        <f t="shared" si="15"/>
        <v>0</v>
      </c>
      <c r="AL21" s="222"/>
      <c r="AM21" s="70">
        <f t="shared" si="16"/>
        <v>0</v>
      </c>
      <c r="AN21" s="222"/>
      <c r="AO21" s="70">
        <f t="shared" si="17"/>
        <v>0</v>
      </c>
      <c r="AP21" s="222"/>
      <c r="AQ21" s="70">
        <f t="shared" si="18"/>
        <v>0</v>
      </c>
      <c r="AR21" s="222"/>
      <c r="AS21" s="70">
        <f t="shared" si="19"/>
        <v>0</v>
      </c>
      <c r="AT21" s="222"/>
      <c r="AU21" s="70">
        <f t="shared" si="20"/>
        <v>0</v>
      </c>
      <c r="AV21" s="222"/>
      <c r="AW21" s="70">
        <f t="shared" si="21"/>
        <v>0</v>
      </c>
      <c r="AX21" s="222"/>
      <c r="AY21" s="70">
        <f t="shared" si="22"/>
        <v>0</v>
      </c>
      <c r="AZ21" s="222"/>
      <c r="BA21" s="70">
        <f t="shared" si="23"/>
        <v>0</v>
      </c>
      <c r="BB21" s="222"/>
      <c r="BC21" s="70">
        <f t="shared" si="24"/>
        <v>0</v>
      </c>
      <c r="BD21" s="222"/>
      <c r="BE21" s="70">
        <f t="shared" si="25"/>
        <v>0</v>
      </c>
      <c r="BF21" s="222"/>
      <c r="BG21" s="70">
        <f t="shared" si="26"/>
        <v>0</v>
      </c>
      <c r="BH21" s="222"/>
      <c r="BI21" s="71">
        <f t="shared" si="13"/>
        <v>0</v>
      </c>
      <c r="BJ21" s="75"/>
    </row>
    <row r="22" spans="1:62" x14ac:dyDescent="0.2">
      <c r="G22" s="76"/>
      <c r="H22" s="76"/>
      <c r="I22" s="36" t="s">
        <v>57</v>
      </c>
      <c r="J22" s="35">
        <f>SUM(J12:J21)</f>
        <v>0</v>
      </c>
      <c r="K22" s="77">
        <f>SUM(K12:K21)</f>
        <v>0</v>
      </c>
      <c r="L22" s="78"/>
      <c r="M22" s="79">
        <f>SUM(M12:M21)</f>
        <v>0</v>
      </c>
      <c r="N22" s="80"/>
      <c r="O22" s="77">
        <f>SUM(O12:O21)</f>
        <v>0</v>
      </c>
      <c r="P22" s="81"/>
      <c r="Q22" s="77">
        <f>SUM(Q12:Q21)</f>
        <v>0</v>
      </c>
      <c r="R22" s="81"/>
      <c r="S22" s="77">
        <f>SUM(S12:S21)</f>
        <v>0</v>
      </c>
      <c r="T22" s="81"/>
      <c r="U22" s="77">
        <f>SUM(U12:U21)</f>
        <v>0</v>
      </c>
      <c r="V22" s="81"/>
      <c r="W22" s="77">
        <f>SUM(W12:W21)</f>
        <v>0</v>
      </c>
      <c r="X22" s="81"/>
      <c r="Y22" s="77">
        <f>SUM(Y12:Y21)</f>
        <v>0</v>
      </c>
      <c r="Z22" s="81"/>
      <c r="AA22" s="77">
        <f>SUM(AA12:AA21)</f>
        <v>0</v>
      </c>
      <c r="AB22" s="81"/>
      <c r="AC22" s="77">
        <f>SUM(AC12:AC21)</f>
        <v>0</v>
      </c>
      <c r="AD22" s="81"/>
      <c r="AE22" s="77">
        <f>SUM(AE12:AE21)</f>
        <v>0</v>
      </c>
      <c r="AF22" s="81"/>
      <c r="AG22" s="77">
        <f>SUM(AG12:AG21)</f>
        <v>0</v>
      </c>
      <c r="AH22" s="81"/>
      <c r="AI22" s="77">
        <f>SUM(AI12:AI21)</f>
        <v>0</v>
      </c>
      <c r="AJ22" s="81"/>
      <c r="AK22" s="77">
        <f>SUM(AK12:AK21)</f>
        <v>0</v>
      </c>
      <c r="AL22" s="81"/>
      <c r="AM22" s="77">
        <f>SUM(AM12:AM21)</f>
        <v>0</v>
      </c>
      <c r="AN22" s="81"/>
      <c r="AO22" s="77">
        <f>SUM(AO12:AO21)</f>
        <v>0</v>
      </c>
      <c r="AP22" s="81"/>
      <c r="AQ22" s="77">
        <f>SUM(AQ12:AQ21)</f>
        <v>0</v>
      </c>
      <c r="AR22" s="81"/>
      <c r="AS22" s="77">
        <f>SUM(AS12:AS21)</f>
        <v>0</v>
      </c>
      <c r="AT22" s="81"/>
      <c r="AU22" s="77">
        <f>SUM(AU12:AU21)</f>
        <v>0</v>
      </c>
      <c r="AV22" s="81"/>
      <c r="AW22" s="77">
        <f>SUM(AW12:AW21)</f>
        <v>0</v>
      </c>
      <c r="AX22" s="81"/>
      <c r="AY22" s="77">
        <f>SUM(AY12:AY21)</f>
        <v>0</v>
      </c>
      <c r="AZ22" s="81"/>
      <c r="BA22" s="77">
        <f>SUM(BA12:BA21)</f>
        <v>0</v>
      </c>
      <c r="BB22" s="81"/>
      <c r="BC22" s="77">
        <f>SUM(BC12:BC21)</f>
        <v>0</v>
      </c>
      <c r="BD22" s="81"/>
      <c r="BE22" s="77">
        <f>SUM(BE12:BE21)</f>
        <v>0</v>
      </c>
      <c r="BF22" s="81"/>
      <c r="BG22" s="77">
        <f>SUM(BG12:BG21)</f>
        <v>0</v>
      </c>
      <c r="BH22" s="81"/>
      <c r="BI22" s="40"/>
    </row>
    <row r="23" spans="1:62" x14ac:dyDescent="0.2">
      <c r="K23" s="491"/>
      <c r="L23" s="491"/>
      <c r="M23" s="491"/>
      <c r="N23" s="491"/>
      <c r="O23" s="83"/>
      <c r="P23" s="83"/>
      <c r="Q23" s="83"/>
      <c r="R23" s="83"/>
      <c r="S23" s="83"/>
      <c r="T23" s="83"/>
      <c r="U23" s="83"/>
      <c r="V23" s="83"/>
      <c r="W23" s="83"/>
      <c r="X23" s="83"/>
      <c r="Y23" s="83"/>
      <c r="Z23" s="83"/>
      <c r="AA23" s="83"/>
      <c r="AB23" s="83"/>
      <c r="AC23" s="83"/>
      <c r="AD23" s="83"/>
      <c r="AE23" s="83"/>
      <c r="AF23" s="83"/>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83"/>
    </row>
    <row r="28" spans="1:62" x14ac:dyDescent="0.2">
      <c r="F28" s="42"/>
    </row>
    <row r="29" spans="1:62" x14ac:dyDescent="0.2">
      <c r="F29" s="42"/>
    </row>
    <row r="30" spans="1:62" x14ac:dyDescent="0.2">
      <c r="F30" s="42"/>
    </row>
    <row r="31" spans="1:62" x14ac:dyDescent="0.2">
      <c r="F31" s="42"/>
    </row>
    <row r="32" spans="1:62" x14ac:dyDescent="0.2">
      <c r="F32" s="42"/>
    </row>
    <row r="33" spans="6:6" x14ac:dyDescent="0.2">
      <c r="F33" s="42"/>
    </row>
    <row r="34" spans="6:6" x14ac:dyDescent="0.2">
      <c r="F34" s="42"/>
    </row>
    <row r="35" spans="6:6" x14ac:dyDescent="0.2">
      <c r="F35" s="42"/>
    </row>
    <row r="36" spans="6:6" x14ac:dyDescent="0.2">
      <c r="F36" s="42"/>
    </row>
    <row r="37" spans="6:6" x14ac:dyDescent="0.2">
      <c r="F37" s="42"/>
    </row>
    <row r="38" spans="6:6" x14ac:dyDescent="0.2">
      <c r="F38" s="42"/>
    </row>
    <row r="39" spans="6:6" x14ac:dyDescent="0.2">
      <c r="F39" s="42"/>
    </row>
    <row r="40" spans="6:6" x14ac:dyDescent="0.2">
      <c r="F40" s="42"/>
    </row>
    <row r="41" spans="6:6" ht="15.75" customHeight="1" x14ac:dyDescent="0.2">
      <c r="F41" s="42"/>
    </row>
    <row r="42" spans="6:6" x14ac:dyDescent="0.2">
      <c r="F42" s="42"/>
    </row>
  </sheetData>
  <mergeCells count="33">
    <mergeCell ref="A7:J8"/>
    <mergeCell ref="K23:N23"/>
    <mergeCell ref="BJ10:BJ11"/>
    <mergeCell ref="BE8:BF8"/>
    <mergeCell ref="BG8:BH8"/>
    <mergeCell ref="AU8:AV8"/>
    <mergeCell ref="AY8:AZ8"/>
    <mergeCell ref="K8:L8"/>
    <mergeCell ref="M8:N8"/>
    <mergeCell ref="O8:P8"/>
    <mergeCell ref="AE8:AF8"/>
    <mergeCell ref="Q8:R8"/>
    <mergeCell ref="S8:T8"/>
    <mergeCell ref="U8:V8"/>
    <mergeCell ref="W8:X8"/>
    <mergeCell ref="Y8:Z8"/>
    <mergeCell ref="BC8:BD8"/>
    <mergeCell ref="A2:AF2"/>
    <mergeCell ref="A3:AF3"/>
    <mergeCell ref="A4:AF4"/>
    <mergeCell ref="AG7:BH7"/>
    <mergeCell ref="AA8:AB8"/>
    <mergeCell ref="AG8:AH8"/>
    <mergeCell ref="AI8:AJ8"/>
    <mergeCell ref="AK8:AL8"/>
    <mergeCell ref="AM8:AN8"/>
    <mergeCell ref="AO8:AP8"/>
    <mergeCell ref="AQ8:AR8"/>
    <mergeCell ref="AS8:AT8"/>
    <mergeCell ref="AW8:AX8"/>
    <mergeCell ref="BA8:BB8"/>
    <mergeCell ref="K7:AF7"/>
    <mergeCell ref="AC8:AD8"/>
  </mergeCells>
  <phoneticPr fontId="0" type="noConversion"/>
  <conditionalFormatting sqref="BI12:BI21">
    <cfRule type="cellIs" dxfId="1" priority="3" stopIfTrue="1" operator="greaterThan">
      <formula>1</formula>
    </cfRule>
  </conditionalFormatting>
  <conditionalFormatting sqref="BI11">
    <cfRule type="cellIs" dxfId="0" priority="1" stopIfTrue="1" operator="greaterThan">
      <formula>1</formula>
    </cfRule>
  </conditionalFormatting>
  <printOptions gridLines="1"/>
  <pageMargins left="0.5" right="0.5" top="0.75" bottom="0.75" header="0.5" footer="0.5"/>
  <pageSetup paperSize="5" scale="51" orientation="landscape"/>
  <headerFooter alignWithMargins="0">
    <oddHeader xml:space="preserve">&amp;R&amp;"Arial,Bold"
</oddHeader>
    <oddFooter>&amp;A</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pageSetUpPr fitToPage="1"/>
  </sheetPr>
  <dimension ref="A1:AT39"/>
  <sheetViews>
    <sheetView workbookViewId="0">
      <pane xSplit="8" ySplit="10" topLeftCell="Y11" activePane="bottomRight" state="frozen"/>
      <selection activeCell="B6" sqref="B6"/>
      <selection pane="topRight" activeCell="B6" sqref="B6"/>
      <selection pane="bottomLeft" activeCell="B6" sqref="B6"/>
      <selection pane="bottomRight" activeCell="R43" sqref="R43"/>
    </sheetView>
  </sheetViews>
  <sheetFormatPr defaultColWidth="8.85546875" defaultRowHeight="12.75" x14ac:dyDescent="0.2"/>
  <cols>
    <col min="1" max="1" width="35.7109375" style="42" customWidth="1"/>
    <col min="2" max="2" width="11.140625" style="42" customWidth="1"/>
    <col min="3" max="3" width="10.85546875" style="42" customWidth="1"/>
    <col min="4" max="4" width="11.140625" style="42" hidden="1" customWidth="1"/>
    <col min="5" max="5" width="12.85546875" style="42" hidden="1" customWidth="1"/>
    <col min="6" max="6" width="13" style="42" hidden="1" customWidth="1"/>
    <col min="7" max="7" width="10.42578125" style="42" hidden="1" customWidth="1"/>
    <col min="8" max="8" width="5.7109375" style="42" hidden="1" customWidth="1"/>
    <col min="9" max="33" width="12.7109375" style="42" customWidth="1"/>
    <col min="34" max="34" width="3.7109375" style="42" customWidth="1"/>
    <col min="35" max="35" width="12.7109375" style="42" customWidth="1"/>
    <col min="36" max="37" width="6.28515625" style="42" customWidth="1"/>
    <col min="38" max="38" width="18.42578125" style="42" customWidth="1"/>
    <col min="39" max="16384" width="8.85546875" style="42"/>
  </cols>
  <sheetData>
    <row r="1" spans="1:46" ht="15" customHeight="1" x14ac:dyDescent="0.2">
      <c r="A1" s="39"/>
      <c r="B1" s="40"/>
      <c r="C1" s="40"/>
      <c r="D1" s="40"/>
      <c r="E1" s="41"/>
      <c r="F1" s="39"/>
      <c r="G1" s="40"/>
      <c r="H1" s="40"/>
    </row>
    <row r="2" spans="1:46" ht="27.75" x14ac:dyDescent="0.4">
      <c r="A2" s="494">
        <f>'1 Volume Projections'!B1</f>
        <v>0</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46"/>
      <c r="AB2" s="446"/>
      <c r="AC2" s="446"/>
      <c r="AD2" s="446"/>
      <c r="AE2" s="446"/>
      <c r="AF2" s="446"/>
      <c r="AG2" s="446"/>
      <c r="AH2" s="446"/>
      <c r="AI2" s="446"/>
      <c r="AJ2" s="84"/>
      <c r="AK2" s="84"/>
      <c r="AL2" s="84"/>
      <c r="AM2" s="84"/>
      <c r="AN2" s="84"/>
      <c r="AO2" s="84"/>
    </row>
    <row r="3" spans="1:46" s="43" customFormat="1" ht="18" x14ac:dyDescent="0.25">
      <c r="A3" s="471" t="s">
        <v>70</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45"/>
      <c r="AB3" s="445"/>
      <c r="AC3" s="445"/>
      <c r="AD3" s="445"/>
      <c r="AE3" s="445"/>
      <c r="AF3" s="445"/>
      <c r="AG3" s="445"/>
      <c r="AH3" s="445"/>
      <c r="AI3" s="445"/>
      <c r="AJ3" s="82"/>
      <c r="AK3" s="82"/>
      <c r="AL3" s="82"/>
      <c r="AM3" s="82"/>
      <c r="AN3" s="82"/>
      <c r="AO3" s="82"/>
    </row>
    <row r="4" spans="1:46" s="43" customFormat="1" ht="18" x14ac:dyDescent="0.25">
      <c r="A4" s="471" t="str">
        <f>'2 Salary &amp; Fringe'!A3:BI3</f>
        <v>Fiscal Year 2020</v>
      </c>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45"/>
      <c r="AB4" s="445"/>
      <c r="AC4" s="445"/>
      <c r="AD4" s="445"/>
      <c r="AE4" s="445"/>
      <c r="AF4" s="445"/>
      <c r="AG4" s="445"/>
      <c r="AH4" s="445"/>
      <c r="AI4" s="445"/>
      <c r="AJ4" s="82"/>
      <c r="AK4" s="82"/>
      <c r="AL4" s="82"/>
      <c r="AM4" s="82"/>
      <c r="AN4" s="82"/>
      <c r="AO4" s="82"/>
    </row>
    <row r="5" spans="1:46" s="43" customFormat="1" ht="18" x14ac:dyDescent="0.25">
      <c r="A5" s="82"/>
      <c r="B5" s="82"/>
      <c r="C5" s="82"/>
      <c r="D5" s="82"/>
      <c r="E5" s="82"/>
      <c r="F5" s="82"/>
      <c r="G5" s="82"/>
      <c r="H5" s="82"/>
      <c r="I5" s="82"/>
      <c r="J5" s="82"/>
      <c r="K5" s="82"/>
      <c r="L5" s="82"/>
      <c r="M5" s="82"/>
      <c r="N5" s="82"/>
      <c r="O5" s="82"/>
      <c r="P5" s="82"/>
      <c r="Q5" s="82"/>
      <c r="R5" s="82"/>
      <c r="S5" s="82"/>
      <c r="T5" s="336"/>
      <c r="U5" s="336"/>
      <c r="V5" s="336"/>
      <c r="W5" s="336"/>
      <c r="X5" s="336"/>
      <c r="Y5" s="336"/>
      <c r="Z5" s="336"/>
      <c r="AA5" s="336"/>
      <c r="AB5" s="336"/>
      <c r="AC5" s="336"/>
      <c r="AD5" s="336"/>
      <c r="AE5" s="336"/>
      <c r="AF5" s="336"/>
      <c r="AG5" s="336"/>
      <c r="AH5" s="82"/>
      <c r="AI5" s="82"/>
      <c r="AJ5" s="82"/>
      <c r="AK5" s="82"/>
      <c r="AL5" s="82"/>
      <c r="AM5" s="82"/>
      <c r="AN5" s="82"/>
      <c r="AO5" s="82"/>
    </row>
    <row r="6" spans="1:46" s="43" customFormat="1" ht="18" x14ac:dyDescent="0.25">
      <c r="A6" s="275" t="s">
        <v>146</v>
      </c>
      <c r="B6" s="270"/>
      <c r="C6" s="82"/>
      <c r="D6" s="118"/>
      <c r="E6" s="82"/>
      <c r="F6" s="82"/>
      <c r="G6" s="82"/>
      <c r="H6" s="82"/>
      <c r="J6" s="82"/>
      <c r="K6" s="82"/>
      <c r="L6" s="82"/>
      <c r="M6" s="82"/>
      <c r="N6" s="82"/>
      <c r="O6" s="82"/>
      <c r="P6" s="82"/>
      <c r="Q6" s="82"/>
      <c r="R6" s="82"/>
      <c r="S6" s="82"/>
      <c r="T6" s="336"/>
      <c r="U6" s="336"/>
      <c r="V6" s="336"/>
      <c r="W6" s="336"/>
      <c r="X6" s="336"/>
      <c r="Y6" s="336"/>
      <c r="Z6" s="336"/>
      <c r="AA6" s="336"/>
      <c r="AB6" s="336"/>
      <c r="AC6" s="336"/>
      <c r="AD6" s="336"/>
      <c r="AE6" s="336"/>
      <c r="AF6" s="336"/>
      <c r="AG6" s="336"/>
      <c r="AH6" s="82"/>
      <c r="AI6" s="82"/>
      <c r="AJ6" s="82"/>
      <c r="AK6" s="82"/>
      <c r="AL6" s="82"/>
      <c r="AM6" s="82"/>
      <c r="AN6" s="82"/>
      <c r="AO6" s="82"/>
    </row>
    <row r="7" spans="1:46" s="43" customFormat="1" ht="18" x14ac:dyDescent="0.25">
      <c r="A7" s="274" t="s">
        <v>147</v>
      </c>
      <c r="B7" s="271"/>
      <c r="C7" s="272"/>
      <c r="H7" s="82"/>
      <c r="I7" s="132"/>
      <c r="AI7" s="120"/>
      <c r="AJ7" s="82"/>
      <c r="AK7" s="82"/>
      <c r="AL7" s="82"/>
      <c r="AM7" s="82"/>
      <c r="AN7" s="82"/>
      <c r="AO7" s="82"/>
      <c r="AP7" s="82"/>
      <c r="AQ7" s="82"/>
      <c r="AR7" s="82"/>
      <c r="AS7" s="82"/>
      <c r="AT7" s="82"/>
    </row>
    <row r="8" spans="1:46" s="43" customFormat="1" ht="18" x14ac:dyDescent="0.25">
      <c r="A8" s="82"/>
      <c r="B8" s="82"/>
      <c r="C8" s="82"/>
      <c r="D8" s="82"/>
      <c r="E8" s="82"/>
      <c r="F8" s="82"/>
      <c r="G8" s="82"/>
      <c r="H8" s="82"/>
      <c r="I8" s="133" t="s">
        <v>198</v>
      </c>
      <c r="J8" s="133" t="s">
        <v>199</v>
      </c>
      <c r="K8" s="133" t="s">
        <v>200</v>
      </c>
      <c r="L8" s="133" t="s">
        <v>201</v>
      </c>
      <c r="M8" s="133" t="s">
        <v>202</v>
      </c>
      <c r="N8" s="133" t="s">
        <v>203</v>
      </c>
      <c r="O8" s="133" t="s">
        <v>204</v>
      </c>
      <c r="P8" s="133" t="s">
        <v>205</v>
      </c>
      <c r="Q8" s="133" t="s">
        <v>206</v>
      </c>
      <c r="R8" s="133" t="s">
        <v>207</v>
      </c>
      <c r="S8" s="133" t="s">
        <v>208</v>
      </c>
      <c r="T8" s="133" t="s">
        <v>243</v>
      </c>
      <c r="U8" s="133" t="s">
        <v>244</v>
      </c>
      <c r="V8" s="133" t="s">
        <v>245</v>
      </c>
      <c r="W8" s="133" t="s">
        <v>246</v>
      </c>
      <c r="X8" s="133" t="s">
        <v>247</v>
      </c>
      <c r="Y8" s="133" t="s">
        <v>248</v>
      </c>
      <c r="Z8" s="133" t="s">
        <v>249</v>
      </c>
      <c r="AA8" s="133" t="s">
        <v>250</v>
      </c>
      <c r="AB8" s="133" t="s">
        <v>251</v>
      </c>
      <c r="AC8" s="133" t="s">
        <v>252</v>
      </c>
      <c r="AD8" s="133" t="s">
        <v>253</v>
      </c>
      <c r="AE8" s="133" t="s">
        <v>254</v>
      </c>
      <c r="AF8" s="133" t="s">
        <v>255</v>
      </c>
      <c r="AG8" s="133" t="s">
        <v>256</v>
      </c>
      <c r="AH8" s="114"/>
      <c r="AI8" s="82"/>
      <c r="AJ8" s="82"/>
      <c r="AK8" s="82"/>
      <c r="AL8" s="82"/>
      <c r="AM8" s="82"/>
      <c r="AN8" s="82"/>
      <c r="AO8" s="82"/>
    </row>
    <row r="9" spans="1:46" s="43" customFormat="1" ht="20.100000000000001" customHeight="1" x14ac:dyDescent="0.25">
      <c r="A9" s="134" t="s">
        <v>71</v>
      </c>
      <c r="B9" s="82"/>
      <c r="C9" s="82"/>
      <c r="D9" s="509" t="s">
        <v>72</v>
      </c>
      <c r="E9" s="475"/>
      <c r="F9" s="475"/>
      <c r="G9" s="120"/>
      <c r="H9" s="82"/>
      <c r="I9" s="507">
        <f>'1 Volume Projections'!B15</f>
        <v>0</v>
      </c>
      <c r="J9" s="507">
        <f>'1 Volume Projections'!B16</f>
        <v>0</v>
      </c>
      <c r="K9" s="507">
        <f>'1 Volume Projections'!B17</f>
        <v>0</v>
      </c>
      <c r="L9" s="507">
        <f>'1 Volume Projections'!B18</f>
        <v>0</v>
      </c>
      <c r="M9" s="507">
        <f>'1 Volume Projections'!B19</f>
        <v>0</v>
      </c>
      <c r="N9" s="507">
        <f>'1 Volume Projections'!B20</f>
        <v>0</v>
      </c>
      <c r="O9" s="507">
        <f>'1 Volume Projections'!B21</f>
        <v>0</v>
      </c>
      <c r="P9" s="507">
        <f>'1 Volume Projections'!B22</f>
        <v>0</v>
      </c>
      <c r="Q9" s="507">
        <f>'1 Volume Projections'!B23</f>
        <v>0</v>
      </c>
      <c r="R9" s="507">
        <f>'1 Volume Projections'!B24</f>
        <v>0</v>
      </c>
      <c r="S9" s="507">
        <f>'1 Volume Projections'!B25</f>
        <v>0</v>
      </c>
      <c r="T9" s="507">
        <f>'1 Volume Projections'!B26</f>
        <v>0</v>
      </c>
      <c r="U9" s="507">
        <f>'1 Volume Projections'!B27</f>
        <v>0</v>
      </c>
      <c r="V9" s="507">
        <f>'1 Volume Projections'!B28</f>
        <v>0</v>
      </c>
      <c r="W9" s="507">
        <f>'1 Volume Projections'!B29</f>
        <v>0</v>
      </c>
      <c r="X9" s="507">
        <f>'1 Volume Projections'!B30</f>
        <v>0</v>
      </c>
      <c r="Y9" s="507">
        <f>'1 Volume Projections'!B31</f>
        <v>0</v>
      </c>
      <c r="Z9" s="507">
        <f>'1 Volume Projections'!B32</f>
        <v>0</v>
      </c>
      <c r="AA9" s="507">
        <f>'1 Volume Projections'!B33</f>
        <v>0</v>
      </c>
      <c r="AB9" s="507">
        <f>'1 Volume Projections'!B34</f>
        <v>0</v>
      </c>
      <c r="AC9" s="507">
        <f>'1 Volume Projections'!B35</f>
        <v>0</v>
      </c>
      <c r="AD9" s="507">
        <f>'1 Volume Projections'!B36</f>
        <v>0</v>
      </c>
      <c r="AE9" s="507">
        <f>'1 Volume Projections'!B37</f>
        <v>0</v>
      </c>
      <c r="AF9" s="507">
        <f>'1 Volume Projections'!B38</f>
        <v>0</v>
      </c>
      <c r="AG9" s="507">
        <f>'1 Volume Projections'!B39</f>
        <v>0</v>
      </c>
      <c r="AH9" s="135"/>
      <c r="AI9" s="82"/>
      <c r="AJ9" s="82"/>
      <c r="AK9" s="82"/>
      <c r="AL9" s="82"/>
      <c r="AM9" s="82"/>
      <c r="AN9" s="82"/>
      <c r="AO9" s="82"/>
    </row>
    <row r="10" spans="1:46" ht="20.100000000000001" customHeight="1" x14ac:dyDescent="0.2">
      <c r="A10" s="40"/>
      <c r="B10" s="102"/>
      <c r="C10" s="102"/>
      <c r="D10" s="136" t="s">
        <v>53</v>
      </c>
      <c r="E10" s="114" t="s">
        <v>55</v>
      </c>
      <c r="F10" s="114" t="s">
        <v>0</v>
      </c>
      <c r="G10" s="137"/>
      <c r="H10" s="137"/>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135"/>
      <c r="AI10" s="133" t="s">
        <v>0</v>
      </c>
      <c r="AJ10" s="135"/>
      <c r="AK10" s="138"/>
      <c r="AL10" s="40"/>
    </row>
    <row r="11" spans="1:46" x14ac:dyDescent="0.2">
      <c r="A11" s="40"/>
      <c r="B11" s="102"/>
      <c r="C11" s="102"/>
      <c r="D11" s="139"/>
      <c r="E11" s="102"/>
      <c r="F11" s="102"/>
      <c r="G11" s="135"/>
      <c r="H11" s="135"/>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35"/>
      <c r="AK11" s="138"/>
      <c r="AL11" s="40"/>
    </row>
    <row r="12" spans="1:46" s="57" customFormat="1" x14ac:dyDescent="0.2">
      <c r="A12" s="40" t="s">
        <v>82</v>
      </c>
      <c r="B12" s="50"/>
      <c r="C12" s="50"/>
      <c r="D12" s="63">
        <f>SUM('2 Salary &amp; Fringe'!J11)</f>
        <v>32160</v>
      </c>
      <c r="E12" s="64">
        <f>SUM('2 Salary &amp; Fringe'!L11)</f>
        <v>32160</v>
      </c>
      <c r="F12" s="64">
        <f>SUM(D12:E12)</f>
        <v>64320</v>
      </c>
      <c r="G12" s="56" t="s">
        <v>77</v>
      </c>
      <c r="H12" s="56"/>
      <c r="I12" s="64">
        <f>SUM('2 Salary &amp; Fringe'!J30)</f>
        <v>0</v>
      </c>
      <c r="J12" s="64">
        <f>SUM('2 Salary &amp; Fringe'!L30)</f>
        <v>0</v>
      </c>
      <c r="K12" s="64">
        <f>SUM('2 Salary &amp; Fringe'!N30)</f>
        <v>0</v>
      </c>
      <c r="L12" s="64">
        <f>SUM('2 Salary &amp; Fringe'!P30)</f>
        <v>0</v>
      </c>
      <c r="M12" s="64">
        <f>SUM('2 Salary &amp; Fringe'!R30)</f>
        <v>0</v>
      </c>
      <c r="N12" s="64">
        <f>SUM('2 Salary &amp; Fringe'!T30)</f>
        <v>0</v>
      </c>
      <c r="O12" s="64">
        <f>SUM('2 Salary &amp; Fringe'!V30)</f>
        <v>0</v>
      </c>
      <c r="P12" s="64">
        <f>SUM('2 Salary &amp; Fringe'!X30)</f>
        <v>0</v>
      </c>
      <c r="Q12" s="64">
        <f>SUM('2 Salary &amp; Fringe'!Z30)</f>
        <v>0</v>
      </c>
      <c r="R12" s="64">
        <f>SUM('2 Salary &amp; Fringe'!AB30)</f>
        <v>0</v>
      </c>
      <c r="S12" s="64">
        <f>SUM('2 Salary &amp; Fringe'!AD30)</f>
        <v>0</v>
      </c>
      <c r="T12" s="64">
        <f>SUM('2 Salary &amp; Fringe'!AF30)</f>
        <v>0</v>
      </c>
      <c r="U12" s="64">
        <f>SUM('2 Salary &amp; Fringe'!AH30)</f>
        <v>0</v>
      </c>
      <c r="V12" s="64">
        <f>SUM('2 Salary &amp; Fringe'!AJ30)</f>
        <v>0</v>
      </c>
      <c r="W12" s="64">
        <f>SUM('2 Salary &amp; Fringe'!AL30)</f>
        <v>0</v>
      </c>
      <c r="X12" s="64">
        <f>SUM('2 Salary &amp; Fringe'!AN30)</f>
        <v>0</v>
      </c>
      <c r="Y12" s="64">
        <f>SUM('2 Salary &amp; Fringe'!AP30)</f>
        <v>0</v>
      </c>
      <c r="Z12" s="64">
        <f>SUM('2 Salary &amp; Fringe'!AR30)</f>
        <v>0</v>
      </c>
      <c r="AA12" s="64">
        <f>SUM('2 Salary &amp; Fringe'!AT30)</f>
        <v>0</v>
      </c>
      <c r="AB12" s="64">
        <f>SUM('2 Salary &amp; Fringe'!AV30)</f>
        <v>0</v>
      </c>
      <c r="AC12" s="64">
        <f>SUM('2 Salary &amp; Fringe'!AX30)</f>
        <v>0</v>
      </c>
      <c r="AD12" s="64">
        <f>SUM('2 Salary &amp; Fringe'!AZ30)</f>
        <v>0</v>
      </c>
      <c r="AE12" s="64">
        <f>SUM('2 Salary &amp; Fringe'!BB30)</f>
        <v>0</v>
      </c>
      <c r="AF12" s="64">
        <f>SUM('2 Salary &amp; Fringe'!BD30)</f>
        <v>0</v>
      </c>
      <c r="AG12" s="64">
        <f>SUM('2 Salary &amp; Fringe'!BF30)</f>
        <v>0</v>
      </c>
      <c r="AH12" s="122"/>
      <c r="AI12" s="64">
        <f>SUM(I12:AG12)</f>
        <v>0</v>
      </c>
      <c r="AJ12" s="56"/>
      <c r="AK12" s="140"/>
      <c r="AL12" s="141"/>
    </row>
    <row r="13" spans="1:46" s="57" customFormat="1" ht="11.25" x14ac:dyDescent="0.2">
      <c r="A13" s="141"/>
      <c r="B13" s="50"/>
      <c r="C13" s="50"/>
      <c r="D13" s="123"/>
      <c r="E13" s="122"/>
      <c r="F13" s="122"/>
      <c r="G13" s="56"/>
      <c r="H13" s="56"/>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56"/>
      <c r="AK13" s="140"/>
      <c r="AL13" s="141"/>
    </row>
    <row r="14" spans="1:46" s="57" customFormat="1" x14ac:dyDescent="0.2">
      <c r="A14" s="40" t="s">
        <v>73</v>
      </c>
      <c r="B14" s="50"/>
      <c r="C14" s="50"/>
      <c r="D14" s="63">
        <f>SUM('3 Other Direct Expenses'!C12:C13)</f>
        <v>5600</v>
      </c>
      <c r="E14" s="64">
        <f>SUM('3 Other Direct Expenses'!E12:E13)</f>
        <v>600</v>
      </c>
      <c r="F14" s="64">
        <f>SUM(D14:E14)</f>
        <v>6200</v>
      </c>
      <c r="G14" s="56" t="s">
        <v>78</v>
      </c>
      <c r="H14" s="56"/>
      <c r="I14" s="64">
        <f>SUM('3 Other Direct Expenses'!C55)</f>
        <v>0</v>
      </c>
      <c r="J14" s="64">
        <f>SUM('3 Other Direct Expenses'!E55)</f>
        <v>0</v>
      </c>
      <c r="K14" s="64">
        <f>SUM('3 Other Direct Expenses'!G55)</f>
        <v>0</v>
      </c>
      <c r="L14" s="64">
        <f>SUM('3 Other Direct Expenses'!I55)</f>
        <v>0</v>
      </c>
      <c r="M14" s="64">
        <f>SUM('3 Other Direct Expenses'!K55)</f>
        <v>0</v>
      </c>
      <c r="N14" s="64">
        <f>SUM('3 Other Direct Expenses'!M55)</f>
        <v>0</v>
      </c>
      <c r="O14" s="64">
        <f>SUM('3 Other Direct Expenses'!O55)</f>
        <v>0</v>
      </c>
      <c r="P14" s="64">
        <f>SUM('3 Other Direct Expenses'!Q55)</f>
        <v>0</v>
      </c>
      <c r="Q14" s="64">
        <f>SUM('3 Other Direct Expenses'!S55)</f>
        <v>0</v>
      </c>
      <c r="R14" s="64">
        <f>SUM('3 Other Direct Expenses'!U55)</f>
        <v>0</v>
      </c>
      <c r="S14" s="64">
        <f>SUM('3 Other Direct Expenses'!W55)</f>
        <v>0</v>
      </c>
      <c r="T14" s="64">
        <f>SUM('3 Other Direct Expenses'!Y55)</f>
        <v>0</v>
      </c>
      <c r="U14" s="64">
        <f>SUM('3 Other Direct Expenses'!AA55)</f>
        <v>0</v>
      </c>
      <c r="V14" s="64">
        <f>SUM('3 Other Direct Expenses'!AC55)</f>
        <v>0</v>
      </c>
      <c r="W14" s="64">
        <f>SUM('3 Other Direct Expenses'!AE55)</f>
        <v>0</v>
      </c>
      <c r="X14" s="64">
        <f>SUM('3 Other Direct Expenses'!AG55)</f>
        <v>0</v>
      </c>
      <c r="Y14" s="64">
        <f>SUM('3 Other Direct Expenses'!AI55)</f>
        <v>0</v>
      </c>
      <c r="Z14" s="64">
        <f>SUM('3 Other Direct Expenses'!AK55)</f>
        <v>0</v>
      </c>
      <c r="AA14" s="64">
        <f>SUM('3 Other Direct Expenses'!AM55)</f>
        <v>0</v>
      </c>
      <c r="AB14" s="64">
        <f>SUM('3 Other Direct Expenses'!AO55)</f>
        <v>0</v>
      </c>
      <c r="AC14" s="64">
        <f>SUM('3 Other Direct Expenses'!AQ55)</f>
        <v>0</v>
      </c>
      <c r="AD14" s="64">
        <f>SUM('3 Other Direct Expenses'!AS55)</f>
        <v>0</v>
      </c>
      <c r="AE14" s="64">
        <f>SUM('3 Other Direct Expenses'!AU55)</f>
        <v>0</v>
      </c>
      <c r="AF14" s="64">
        <f>SUM('3 Other Direct Expenses'!AW55)</f>
        <v>0</v>
      </c>
      <c r="AG14" s="64">
        <f>SUM('3 Other Direct Expenses'!AY55)</f>
        <v>0</v>
      </c>
      <c r="AH14" s="122"/>
      <c r="AI14" s="64">
        <f>SUM(I14:AG14)</f>
        <v>0</v>
      </c>
      <c r="AJ14" s="56"/>
      <c r="AK14" s="140"/>
      <c r="AL14" s="141"/>
    </row>
    <row r="15" spans="1:46" x14ac:dyDescent="0.2">
      <c r="A15" s="40"/>
      <c r="B15" s="102"/>
      <c r="C15" s="102"/>
      <c r="D15" s="69"/>
      <c r="E15" s="70"/>
      <c r="F15" s="70"/>
      <c r="G15" s="103"/>
      <c r="H15" s="103"/>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103"/>
      <c r="AK15" s="140"/>
      <c r="AL15" s="40"/>
    </row>
    <row r="16" spans="1:46" x14ac:dyDescent="0.2">
      <c r="A16" s="40" t="s">
        <v>282</v>
      </c>
      <c r="B16" s="102"/>
      <c r="C16" s="102"/>
      <c r="D16" s="63">
        <f>SUM('5 Equipment Depreciation'!K11)</f>
        <v>10625</v>
      </c>
      <c r="E16" s="64">
        <f>SUM('5 Equipment Depreciation'!M11)</f>
        <v>0</v>
      </c>
      <c r="F16" s="64">
        <f>SUM(D16:E16)</f>
        <v>10625</v>
      </c>
      <c r="G16" s="56" t="s">
        <v>79</v>
      </c>
      <c r="H16" s="56"/>
      <c r="I16" s="64">
        <f>SUM('5 Equipment Depreciation'!K22)</f>
        <v>0</v>
      </c>
      <c r="J16" s="64">
        <f>SUM('5 Equipment Depreciation'!M22)</f>
        <v>0</v>
      </c>
      <c r="K16" s="64">
        <f>SUM('5 Equipment Depreciation'!O22)</f>
        <v>0</v>
      </c>
      <c r="L16" s="64">
        <f>SUM('5 Equipment Depreciation'!Q22)</f>
        <v>0</v>
      </c>
      <c r="M16" s="64">
        <f>SUM('5 Equipment Depreciation'!S22)</f>
        <v>0</v>
      </c>
      <c r="N16" s="64">
        <f>SUM('5 Equipment Depreciation'!U22)</f>
        <v>0</v>
      </c>
      <c r="O16" s="64">
        <f>SUM('5 Equipment Depreciation'!W22)</f>
        <v>0</v>
      </c>
      <c r="P16" s="64">
        <f>SUM('5 Equipment Depreciation'!Y22)</f>
        <v>0</v>
      </c>
      <c r="Q16" s="64">
        <f>SUM('5 Equipment Depreciation'!AA22)</f>
        <v>0</v>
      </c>
      <c r="R16" s="64">
        <f>SUM('5 Equipment Depreciation'!AC22)</f>
        <v>0</v>
      </c>
      <c r="S16" s="64">
        <f>SUM('5 Equipment Depreciation'!AE22)</f>
        <v>0</v>
      </c>
      <c r="T16" s="64">
        <f>SUM('5 Equipment Depreciation'!AG22)</f>
        <v>0</v>
      </c>
      <c r="U16" s="64">
        <f>SUM('5 Equipment Depreciation'!AI22)</f>
        <v>0</v>
      </c>
      <c r="V16" s="64">
        <f>SUM('5 Equipment Depreciation'!AK22)</f>
        <v>0</v>
      </c>
      <c r="W16" s="64">
        <f>SUM('5 Equipment Depreciation'!AM22)</f>
        <v>0</v>
      </c>
      <c r="X16" s="64">
        <f>SUM('5 Equipment Depreciation'!AO22)</f>
        <v>0</v>
      </c>
      <c r="Y16" s="64">
        <f>SUM('5 Equipment Depreciation'!AQ22)</f>
        <v>0</v>
      </c>
      <c r="Z16" s="64">
        <f>SUM('5 Equipment Depreciation'!AS22)</f>
        <v>0</v>
      </c>
      <c r="AA16" s="64">
        <f>SUM('5 Equipment Depreciation'!AU22)</f>
        <v>0</v>
      </c>
      <c r="AB16" s="64">
        <f>SUM('5 Equipment Depreciation'!AW22)</f>
        <v>0</v>
      </c>
      <c r="AC16" s="64">
        <f>SUM('5 Equipment Depreciation'!AY22)</f>
        <v>0</v>
      </c>
      <c r="AD16" s="64">
        <f>SUM('5 Equipment Depreciation'!BA22)</f>
        <v>0</v>
      </c>
      <c r="AE16" s="64">
        <f>SUM('5 Equipment Depreciation'!BC22)</f>
        <v>0</v>
      </c>
      <c r="AF16" s="64">
        <f>SUM('5 Equipment Depreciation'!BE22)</f>
        <v>0</v>
      </c>
      <c r="AG16" s="64">
        <f>SUM('5 Equipment Depreciation'!BG22)</f>
        <v>0</v>
      </c>
      <c r="AH16" s="122"/>
      <c r="AI16" s="64">
        <f>SUM(I16:AG16)</f>
        <v>0</v>
      </c>
      <c r="AJ16" s="103"/>
      <c r="AK16" s="140"/>
      <c r="AL16" s="40"/>
    </row>
    <row r="17" spans="1:38" x14ac:dyDescent="0.2">
      <c r="A17" s="40"/>
      <c r="B17" s="359"/>
      <c r="C17" s="102"/>
      <c r="D17" s="69"/>
      <c r="E17" s="70"/>
      <c r="F17" s="70"/>
      <c r="G17" s="103"/>
      <c r="H17" s="103"/>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103"/>
      <c r="AK17" s="140"/>
      <c r="AL17" s="40"/>
    </row>
    <row r="18" spans="1:38" x14ac:dyDescent="0.2">
      <c r="A18" s="40" t="s">
        <v>91</v>
      </c>
      <c r="B18" s="102"/>
      <c r="C18" s="102"/>
      <c r="D18" s="142">
        <f>SUM(D12:D17)</f>
        <v>48385</v>
      </c>
      <c r="E18" s="143">
        <f>SUM(E12:E17)</f>
        <v>32760</v>
      </c>
      <c r="F18" s="143">
        <f>SUM(D18:E18)</f>
        <v>81145</v>
      </c>
      <c r="G18" s="56" t="s">
        <v>298</v>
      </c>
      <c r="H18" s="56"/>
      <c r="I18" s="143">
        <f>SUM(I12:I16)</f>
        <v>0</v>
      </c>
      <c r="J18" s="143">
        <f t="shared" ref="J18:Q18" si="0">SUM(J12:J16)</f>
        <v>0</v>
      </c>
      <c r="K18" s="143">
        <f t="shared" si="0"/>
        <v>0</v>
      </c>
      <c r="L18" s="143">
        <f t="shared" si="0"/>
        <v>0</v>
      </c>
      <c r="M18" s="143">
        <f t="shared" si="0"/>
        <v>0</v>
      </c>
      <c r="N18" s="143">
        <f t="shared" si="0"/>
        <v>0</v>
      </c>
      <c r="O18" s="143">
        <f t="shared" si="0"/>
        <v>0</v>
      </c>
      <c r="P18" s="143">
        <f t="shared" si="0"/>
        <v>0</v>
      </c>
      <c r="Q18" s="143">
        <f t="shared" si="0"/>
        <v>0</v>
      </c>
      <c r="R18" s="143">
        <f t="shared" ref="R18:S18" si="1">SUM(R12:R17)</f>
        <v>0</v>
      </c>
      <c r="S18" s="143">
        <f t="shared" si="1"/>
        <v>0</v>
      </c>
      <c r="T18" s="143">
        <f t="shared" ref="T18:X18" si="2">SUM(T12:T17)</f>
        <v>0</v>
      </c>
      <c r="U18" s="143">
        <f t="shared" si="2"/>
        <v>0</v>
      </c>
      <c r="V18" s="143">
        <f t="shared" si="2"/>
        <v>0</v>
      </c>
      <c r="W18" s="143">
        <f t="shared" si="2"/>
        <v>0</v>
      </c>
      <c r="X18" s="143">
        <f t="shared" si="2"/>
        <v>0</v>
      </c>
      <c r="Y18" s="143">
        <f t="shared" ref="Y18:AC18" si="3">SUM(Y12:Y17)</f>
        <v>0</v>
      </c>
      <c r="Z18" s="143">
        <f t="shared" si="3"/>
        <v>0</v>
      </c>
      <c r="AA18" s="143">
        <f t="shared" si="3"/>
        <v>0</v>
      </c>
      <c r="AB18" s="143">
        <f t="shared" si="3"/>
        <v>0</v>
      </c>
      <c r="AC18" s="143">
        <f t="shared" si="3"/>
        <v>0</v>
      </c>
      <c r="AD18" s="143">
        <f t="shared" ref="AD18:AG18" si="4">SUM(AD12:AD17)</f>
        <v>0</v>
      </c>
      <c r="AE18" s="143">
        <f t="shared" si="4"/>
        <v>0</v>
      </c>
      <c r="AF18" s="143">
        <f t="shared" si="4"/>
        <v>0</v>
      </c>
      <c r="AG18" s="143">
        <f t="shared" si="4"/>
        <v>0</v>
      </c>
      <c r="AH18" s="122"/>
      <c r="AI18" s="143">
        <f>SUM(AI12:AI17)</f>
        <v>0</v>
      </c>
      <c r="AJ18" s="103"/>
      <c r="AK18" s="140"/>
      <c r="AL18" s="40"/>
    </row>
    <row r="19" spans="1:38" x14ac:dyDescent="0.2">
      <c r="A19" s="167" t="s">
        <v>301</v>
      </c>
      <c r="B19" s="102"/>
      <c r="C19" s="102"/>
      <c r="D19" s="123"/>
      <c r="E19" s="122"/>
      <c r="F19" s="122"/>
      <c r="G19" s="56" t="s">
        <v>302</v>
      </c>
      <c r="H19" s="56"/>
      <c r="I19" s="122">
        <f>SUM(I12:I14)</f>
        <v>0</v>
      </c>
      <c r="J19" s="122">
        <f t="shared" ref="J19:AG19" si="5">SUM(J12:J14)</f>
        <v>0</v>
      </c>
      <c r="K19" s="122">
        <f t="shared" si="5"/>
        <v>0</v>
      </c>
      <c r="L19" s="122">
        <f t="shared" si="5"/>
        <v>0</v>
      </c>
      <c r="M19" s="122">
        <f t="shared" si="5"/>
        <v>0</v>
      </c>
      <c r="N19" s="122">
        <f t="shared" si="5"/>
        <v>0</v>
      </c>
      <c r="O19" s="122">
        <f t="shared" si="5"/>
        <v>0</v>
      </c>
      <c r="P19" s="122">
        <f t="shared" si="5"/>
        <v>0</v>
      </c>
      <c r="Q19" s="122">
        <f t="shared" si="5"/>
        <v>0</v>
      </c>
      <c r="R19" s="122">
        <f t="shared" si="5"/>
        <v>0</v>
      </c>
      <c r="S19" s="122">
        <f t="shared" si="5"/>
        <v>0</v>
      </c>
      <c r="T19" s="122">
        <f t="shared" si="5"/>
        <v>0</v>
      </c>
      <c r="U19" s="122">
        <f t="shared" si="5"/>
        <v>0</v>
      </c>
      <c r="V19" s="122">
        <f t="shared" si="5"/>
        <v>0</v>
      </c>
      <c r="W19" s="122">
        <f t="shared" si="5"/>
        <v>0</v>
      </c>
      <c r="X19" s="122">
        <f t="shared" si="5"/>
        <v>0</v>
      </c>
      <c r="Y19" s="122">
        <f t="shared" si="5"/>
        <v>0</v>
      </c>
      <c r="Z19" s="122">
        <f t="shared" si="5"/>
        <v>0</v>
      </c>
      <c r="AA19" s="122">
        <f t="shared" si="5"/>
        <v>0</v>
      </c>
      <c r="AB19" s="122">
        <f t="shared" si="5"/>
        <v>0</v>
      </c>
      <c r="AC19" s="122">
        <f t="shared" si="5"/>
        <v>0</v>
      </c>
      <c r="AD19" s="122">
        <f t="shared" si="5"/>
        <v>0</v>
      </c>
      <c r="AE19" s="122">
        <f t="shared" si="5"/>
        <v>0</v>
      </c>
      <c r="AF19" s="122">
        <f t="shared" si="5"/>
        <v>0</v>
      </c>
      <c r="AG19" s="122">
        <f t="shared" si="5"/>
        <v>0</v>
      </c>
      <c r="AH19" s="122"/>
      <c r="AI19" s="122">
        <f>SUM(AI12:AI14)</f>
        <v>0</v>
      </c>
      <c r="AJ19" s="103"/>
      <c r="AK19" s="140"/>
      <c r="AL19" s="40"/>
    </row>
    <row r="20" spans="1:38" x14ac:dyDescent="0.2">
      <c r="A20" s="40"/>
      <c r="B20" s="102"/>
      <c r="C20" s="102"/>
      <c r="D20" s="69"/>
      <c r="E20" s="70"/>
      <c r="F20" s="70"/>
      <c r="G20" s="103"/>
      <c r="H20" s="103"/>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3"/>
      <c r="AK20" s="140"/>
      <c r="AL20" s="40"/>
    </row>
    <row r="21" spans="1:38" x14ac:dyDescent="0.2">
      <c r="A21" s="40" t="s">
        <v>187</v>
      </c>
      <c r="B21" s="102"/>
      <c r="C21" s="102"/>
      <c r="D21" s="144"/>
      <c r="E21" s="122"/>
      <c r="F21" s="64">
        <f>SUM('4 Admin Overhead Expenses'!I10:I11)</f>
        <v>24300.275999999998</v>
      </c>
      <c r="G21" s="56" t="s">
        <v>80</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342">
        <f>SUM('4 Admin Overhead Expenses'!I36)</f>
        <v>0</v>
      </c>
      <c r="AJ21" s="103"/>
      <c r="AK21" s="140"/>
      <c r="AL21" s="40"/>
    </row>
    <row r="22" spans="1:38" x14ac:dyDescent="0.2">
      <c r="A22" s="40" t="s">
        <v>74</v>
      </c>
      <c r="B22" s="102"/>
      <c r="C22" s="102"/>
      <c r="D22" s="144"/>
      <c r="E22" s="122"/>
      <c r="F22" s="64">
        <v>1000</v>
      </c>
      <c r="G22" s="56" t="s">
        <v>93</v>
      </c>
      <c r="H22" s="145"/>
      <c r="I22" s="40"/>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264">
        <v>0</v>
      </c>
      <c r="AJ22" s="103"/>
      <c r="AK22" s="140"/>
      <c r="AL22" s="40"/>
    </row>
    <row r="23" spans="1:38" x14ac:dyDescent="0.2">
      <c r="A23" s="40"/>
      <c r="B23" s="102"/>
      <c r="C23" s="102"/>
      <c r="D23" s="123"/>
      <c r="E23" s="122"/>
      <c r="F23" s="122"/>
      <c r="G23" s="56"/>
      <c r="H23" s="145"/>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146"/>
      <c r="AJ23" s="103"/>
      <c r="AK23" s="140"/>
      <c r="AL23" s="40"/>
    </row>
    <row r="24" spans="1:38" x14ac:dyDescent="0.2">
      <c r="A24" s="40" t="s">
        <v>92</v>
      </c>
      <c r="B24" s="102"/>
      <c r="C24" s="102"/>
      <c r="D24" s="144"/>
      <c r="E24" s="122"/>
      <c r="F24" s="143">
        <f>SUM(F21:F22)</f>
        <v>25300.275999999998</v>
      </c>
      <c r="G24" s="56" t="s">
        <v>94</v>
      </c>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7">
        <f>SUM(AI21:AI23)</f>
        <v>0</v>
      </c>
      <c r="AJ24" s="103"/>
      <c r="AK24" s="140"/>
      <c r="AL24" s="40"/>
    </row>
    <row r="25" spans="1:38" x14ac:dyDescent="0.2">
      <c r="A25" s="40" t="s">
        <v>104</v>
      </c>
      <c r="B25" s="102"/>
      <c r="C25" s="102"/>
      <c r="D25" s="144"/>
      <c r="E25" s="122"/>
      <c r="F25" s="148">
        <f>F24/SUM(F18)</f>
        <v>0.31179094214061248</v>
      </c>
      <c r="G25" s="56" t="s">
        <v>99</v>
      </c>
      <c r="H25" s="145"/>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56">
        <f>IF(AI24&lt;&gt;0,AI24/SUM(AI18),0)</f>
        <v>0</v>
      </c>
      <c r="AJ25" s="103"/>
      <c r="AK25" s="140"/>
      <c r="AL25" s="40"/>
    </row>
    <row r="26" spans="1:38" x14ac:dyDescent="0.2">
      <c r="A26" s="40" t="s">
        <v>304</v>
      </c>
      <c r="B26" s="102"/>
      <c r="C26" s="102"/>
      <c r="D26" s="144"/>
      <c r="E26" s="122"/>
      <c r="F26" s="148" t="e">
        <f>F25/SUM(F19)</f>
        <v>#DIV/0!</v>
      </c>
      <c r="G26" s="56" t="s">
        <v>303</v>
      </c>
      <c r="H26" s="145"/>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56">
        <f>IF(AI24&lt;&gt;0,AI24/SUM(AI19),0)</f>
        <v>0</v>
      </c>
      <c r="AJ26" s="103"/>
      <c r="AK26" s="140"/>
      <c r="AL26" s="40"/>
    </row>
    <row r="27" spans="1:38" x14ac:dyDescent="0.2">
      <c r="A27" s="40"/>
      <c r="B27" s="102"/>
      <c r="C27" s="102"/>
      <c r="D27" s="69"/>
      <c r="E27" s="70"/>
      <c r="F27" s="70"/>
      <c r="G27" s="103"/>
      <c r="H27" s="103"/>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3"/>
      <c r="AK27" s="140"/>
      <c r="AL27" s="40"/>
    </row>
    <row r="28" spans="1:38" x14ac:dyDescent="0.2">
      <c r="A28" s="40" t="s">
        <v>144</v>
      </c>
      <c r="B28" s="102"/>
      <c r="C28" s="102"/>
      <c r="D28" s="142">
        <f>D18*$F$25</f>
        <v>15086.004735473534</v>
      </c>
      <c r="E28" s="143">
        <f>E18*$F$25</f>
        <v>10214.271264526466</v>
      </c>
      <c r="F28" s="143">
        <f>SUM(D28:E28)</f>
        <v>25300.275999999998</v>
      </c>
      <c r="G28" s="56" t="s">
        <v>100</v>
      </c>
      <c r="H28" s="103"/>
      <c r="I28" s="64">
        <f t="shared" ref="I28:S28" si="6">I18*$AI$25</f>
        <v>0</v>
      </c>
      <c r="J28" s="64">
        <f t="shared" si="6"/>
        <v>0</v>
      </c>
      <c r="K28" s="64">
        <f t="shared" si="6"/>
        <v>0</v>
      </c>
      <c r="L28" s="64">
        <f t="shared" si="6"/>
        <v>0</v>
      </c>
      <c r="M28" s="64">
        <f t="shared" si="6"/>
        <v>0</v>
      </c>
      <c r="N28" s="64">
        <f t="shared" si="6"/>
        <v>0</v>
      </c>
      <c r="O28" s="64">
        <f t="shared" si="6"/>
        <v>0</v>
      </c>
      <c r="P28" s="64">
        <f t="shared" si="6"/>
        <v>0</v>
      </c>
      <c r="Q28" s="64">
        <f t="shared" si="6"/>
        <v>0</v>
      </c>
      <c r="R28" s="64">
        <f t="shared" si="6"/>
        <v>0</v>
      </c>
      <c r="S28" s="64">
        <f t="shared" si="6"/>
        <v>0</v>
      </c>
      <c r="T28" s="64">
        <f t="shared" ref="T28:X28" si="7">T18*$AI$25</f>
        <v>0</v>
      </c>
      <c r="U28" s="64">
        <f t="shared" si="7"/>
        <v>0</v>
      </c>
      <c r="V28" s="64">
        <f t="shared" si="7"/>
        <v>0</v>
      </c>
      <c r="W28" s="64">
        <f t="shared" si="7"/>
        <v>0</v>
      </c>
      <c r="X28" s="64">
        <f t="shared" si="7"/>
        <v>0</v>
      </c>
      <c r="Y28" s="64">
        <f t="shared" ref="Y28:AC28" si="8">Y18*$AI$25</f>
        <v>0</v>
      </c>
      <c r="Z28" s="64">
        <f t="shared" si="8"/>
        <v>0</v>
      </c>
      <c r="AA28" s="64">
        <f t="shared" si="8"/>
        <v>0</v>
      </c>
      <c r="AB28" s="64">
        <f t="shared" si="8"/>
        <v>0</v>
      </c>
      <c r="AC28" s="64">
        <f t="shared" si="8"/>
        <v>0</v>
      </c>
      <c r="AD28" s="64">
        <f t="shared" ref="AD28:AG28" si="9">AD18*$AI$25</f>
        <v>0</v>
      </c>
      <c r="AE28" s="64">
        <f t="shared" si="9"/>
        <v>0</v>
      </c>
      <c r="AF28" s="64">
        <f t="shared" si="9"/>
        <v>0</v>
      </c>
      <c r="AG28" s="64">
        <f t="shared" si="9"/>
        <v>0</v>
      </c>
      <c r="AH28" s="122"/>
      <c r="AI28" s="64">
        <f>SUM(I28:AG28)</f>
        <v>0</v>
      </c>
      <c r="AJ28" s="103"/>
      <c r="AK28" s="140"/>
      <c r="AL28" s="40"/>
    </row>
    <row r="29" spans="1:38" x14ac:dyDescent="0.2">
      <c r="A29" s="40" t="s">
        <v>305</v>
      </c>
      <c r="B29" s="102"/>
      <c r="C29" s="102"/>
      <c r="D29" s="142">
        <f>D19*$F$25</f>
        <v>0</v>
      </c>
      <c r="E29" s="143">
        <f>E19*$F$25</f>
        <v>0</v>
      </c>
      <c r="F29" s="143">
        <f>SUM(D29:E29)</f>
        <v>0</v>
      </c>
      <c r="G29" s="56" t="s">
        <v>307</v>
      </c>
      <c r="H29" s="103"/>
      <c r="I29" s="370">
        <f>I19*$AI$26</f>
        <v>0</v>
      </c>
      <c r="J29" s="370">
        <f t="shared" ref="J29:AG29" si="10">J19*$AI$26</f>
        <v>0</v>
      </c>
      <c r="K29" s="370">
        <f t="shared" si="10"/>
        <v>0</v>
      </c>
      <c r="L29" s="370">
        <f t="shared" si="10"/>
        <v>0</v>
      </c>
      <c r="M29" s="370">
        <f t="shared" si="10"/>
        <v>0</v>
      </c>
      <c r="N29" s="370">
        <f t="shared" si="10"/>
        <v>0</v>
      </c>
      <c r="O29" s="370">
        <f t="shared" si="10"/>
        <v>0</v>
      </c>
      <c r="P29" s="370">
        <f t="shared" si="10"/>
        <v>0</v>
      </c>
      <c r="Q29" s="370">
        <f t="shared" si="10"/>
        <v>0</v>
      </c>
      <c r="R29" s="370">
        <f t="shared" si="10"/>
        <v>0</v>
      </c>
      <c r="S29" s="370">
        <f t="shared" si="10"/>
        <v>0</v>
      </c>
      <c r="T29" s="370">
        <f t="shared" si="10"/>
        <v>0</v>
      </c>
      <c r="U29" s="370">
        <f t="shared" si="10"/>
        <v>0</v>
      </c>
      <c r="V29" s="370">
        <f t="shared" si="10"/>
        <v>0</v>
      </c>
      <c r="W29" s="370">
        <f t="shared" si="10"/>
        <v>0</v>
      </c>
      <c r="X29" s="370">
        <f t="shared" si="10"/>
        <v>0</v>
      </c>
      <c r="Y29" s="370">
        <f t="shared" si="10"/>
        <v>0</v>
      </c>
      <c r="Z29" s="370">
        <f t="shared" si="10"/>
        <v>0</v>
      </c>
      <c r="AA29" s="370">
        <f t="shared" si="10"/>
        <v>0</v>
      </c>
      <c r="AB29" s="370">
        <f t="shared" si="10"/>
        <v>0</v>
      </c>
      <c r="AC29" s="370">
        <f t="shared" si="10"/>
        <v>0</v>
      </c>
      <c r="AD29" s="370">
        <f t="shared" si="10"/>
        <v>0</v>
      </c>
      <c r="AE29" s="370">
        <f t="shared" si="10"/>
        <v>0</v>
      </c>
      <c r="AF29" s="370">
        <f t="shared" si="10"/>
        <v>0</v>
      </c>
      <c r="AG29" s="370">
        <f t="shared" si="10"/>
        <v>0</v>
      </c>
      <c r="AH29" s="122"/>
      <c r="AI29" s="64">
        <f>SUM(I29:AG29)</f>
        <v>0</v>
      </c>
      <c r="AJ29" s="103"/>
      <c r="AK29" s="140"/>
      <c r="AL29" s="40"/>
    </row>
    <row r="30" spans="1:38" x14ac:dyDescent="0.2">
      <c r="D30" s="144"/>
      <c r="E30" s="90"/>
      <c r="F30" s="90"/>
      <c r="G30" s="40"/>
    </row>
    <row r="31" spans="1:38" x14ac:dyDescent="0.2">
      <c r="A31" s="40" t="s">
        <v>75</v>
      </c>
      <c r="B31" s="102"/>
      <c r="C31" s="102"/>
      <c r="D31" s="142">
        <f t="shared" ref="D31:F32" si="11">SUM(D18,D28)</f>
        <v>63471.004735473536</v>
      </c>
      <c r="E31" s="143">
        <f t="shared" si="11"/>
        <v>42974.271264526469</v>
      </c>
      <c r="F31" s="143">
        <f t="shared" si="11"/>
        <v>106445.276</v>
      </c>
      <c r="G31" s="56" t="s">
        <v>101</v>
      </c>
      <c r="H31" s="56"/>
      <c r="I31" s="143">
        <f>SUM(I18,I28)</f>
        <v>0</v>
      </c>
      <c r="J31" s="143">
        <f t="shared" ref="J31:S31" si="12">SUM(J18,J28)</f>
        <v>0</v>
      </c>
      <c r="K31" s="143">
        <f t="shared" si="12"/>
        <v>0</v>
      </c>
      <c r="L31" s="143">
        <f t="shared" si="12"/>
        <v>0</v>
      </c>
      <c r="M31" s="143">
        <f t="shared" si="12"/>
        <v>0</v>
      </c>
      <c r="N31" s="143">
        <f t="shared" si="12"/>
        <v>0</v>
      </c>
      <c r="O31" s="143">
        <f t="shared" si="12"/>
        <v>0</v>
      </c>
      <c r="P31" s="143">
        <f t="shared" si="12"/>
        <v>0</v>
      </c>
      <c r="Q31" s="143">
        <f t="shared" si="12"/>
        <v>0</v>
      </c>
      <c r="R31" s="143">
        <f t="shared" si="12"/>
        <v>0</v>
      </c>
      <c r="S31" s="143">
        <f t="shared" si="12"/>
        <v>0</v>
      </c>
      <c r="T31" s="143">
        <f t="shared" ref="T31:X31" si="13">SUM(T18,T28)</f>
        <v>0</v>
      </c>
      <c r="U31" s="143">
        <f t="shared" si="13"/>
        <v>0</v>
      </c>
      <c r="V31" s="143">
        <f t="shared" si="13"/>
        <v>0</v>
      </c>
      <c r="W31" s="143">
        <f t="shared" si="13"/>
        <v>0</v>
      </c>
      <c r="X31" s="143">
        <f t="shared" si="13"/>
        <v>0</v>
      </c>
      <c r="Y31" s="143">
        <f t="shared" ref="Y31:AC31" si="14">SUM(Y18,Y28)</f>
        <v>0</v>
      </c>
      <c r="Z31" s="143">
        <f t="shared" si="14"/>
        <v>0</v>
      </c>
      <c r="AA31" s="143">
        <f t="shared" si="14"/>
        <v>0</v>
      </c>
      <c r="AB31" s="143">
        <f t="shared" si="14"/>
        <v>0</v>
      </c>
      <c r="AC31" s="143">
        <f t="shared" si="14"/>
        <v>0</v>
      </c>
      <c r="AD31" s="143">
        <f t="shared" ref="AD31:AG31" si="15">SUM(AD18,AD28)</f>
        <v>0</v>
      </c>
      <c r="AE31" s="143">
        <f t="shared" si="15"/>
        <v>0</v>
      </c>
      <c r="AF31" s="143">
        <f t="shared" si="15"/>
        <v>0</v>
      </c>
      <c r="AG31" s="143">
        <f t="shared" si="15"/>
        <v>0</v>
      </c>
      <c r="AH31" s="122"/>
      <c r="AI31" s="143">
        <f>SUM(AI18,AI28)</f>
        <v>0</v>
      </c>
      <c r="AJ31" s="103"/>
      <c r="AK31" s="140"/>
      <c r="AL31" s="40"/>
    </row>
    <row r="32" spans="1:38" x14ac:dyDescent="0.2">
      <c r="A32" s="40" t="s">
        <v>306</v>
      </c>
      <c r="B32" s="102"/>
      <c r="C32" s="102"/>
      <c r="D32" s="142">
        <f t="shared" si="11"/>
        <v>0</v>
      </c>
      <c r="E32" s="143">
        <f t="shared" si="11"/>
        <v>0</v>
      </c>
      <c r="F32" s="143">
        <f t="shared" si="11"/>
        <v>0</v>
      </c>
      <c r="G32" s="56" t="s">
        <v>308</v>
      </c>
      <c r="H32" s="56"/>
      <c r="I32" s="143">
        <f>SUM(I19,I29)</f>
        <v>0</v>
      </c>
      <c r="J32" s="143">
        <f t="shared" ref="J32:AG32" si="16">SUM(J19,J29)</f>
        <v>0</v>
      </c>
      <c r="K32" s="143">
        <f t="shared" si="16"/>
        <v>0</v>
      </c>
      <c r="L32" s="143">
        <f t="shared" si="16"/>
        <v>0</v>
      </c>
      <c r="M32" s="143">
        <f t="shared" si="16"/>
        <v>0</v>
      </c>
      <c r="N32" s="143">
        <f t="shared" si="16"/>
        <v>0</v>
      </c>
      <c r="O32" s="143">
        <f t="shared" si="16"/>
        <v>0</v>
      </c>
      <c r="P32" s="143">
        <f t="shared" si="16"/>
        <v>0</v>
      </c>
      <c r="Q32" s="143">
        <f t="shared" si="16"/>
        <v>0</v>
      </c>
      <c r="R32" s="143">
        <f t="shared" si="16"/>
        <v>0</v>
      </c>
      <c r="S32" s="143">
        <f t="shared" si="16"/>
        <v>0</v>
      </c>
      <c r="T32" s="143">
        <f t="shared" si="16"/>
        <v>0</v>
      </c>
      <c r="U32" s="143">
        <f t="shared" si="16"/>
        <v>0</v>
      </c>
      <c r="V32" s="143">
        <f t="shared" si="16"/>
        <v>0</v>
      </c>
      <c r="W32" s="143">
        <f t="shared" si="16"/>
        <v>0</v>
      </c>
      <c r="X32" s="143">
        <f t="shared" si="16"/>
        <v>0</v>
      </c>
      <c r="Y32" s="143">
        <f t="shared" si="16"/>
        <v>0</v>
      </c>
      <c r="Z32" s="143">
        <f t="shared" si="16"/>
        <v>0</v>
      </c>
      <c r="AA32" s="143">
        <f t="shared" si="16"/>
        <v>0</v>
      </c>
      <c r="AB32" s="143">
        <f t="shared" si="16"/>
        <v>0</v>
      </c>
      <c r="AC32" s="143">
        <f t="shared" si="16"/>
        <v>0</v>
      </c>
      <c r="AD32" s="143">
        <f t="shared" si="16"/>
        <v>0</v>
      </c>
      <c r="AE32" s="143">
        <f t="shared" si="16"/>
        <v>0</v>
      </c>
      <c r="AF32" s="143">
        <f t="shared" si="16"/>
        <v>0</v>
      </c>
      <c r="AG32" s="143">
        <f t="shared" si="16"/>
        <v>0</v>
      </c>
      <c r="AH32" s="122"/>
      <c r="AI32" s="122"/>
      <c r="AJ32" s="103"/>
      <c r="AK32" s="140"/>
      <c r="AL32" s="40"/>
    </row>
    <row r="33" spans="1:38" x14ac:dyDescent="0.2">
      <c r="A33" s="40"/>
      <c r="B33" s="102"/>
      <c r="C33" s="102"/>
      <c r="D33" s="69"/>
      <c r="E33" s="70"/>
      <c r="F33" s="70"/>
      <c r="G33" s="103"/>
      <c r="H33" s="103"/>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3"/>
      <c r="AK33" s="140"/>
      <c r="AL33" s="40"/>
    </row>
    <row r="34" spans="1:38" ht="15" x14ac:dyDescent="0.25">
      <c r="A34" s="150" t="s">
        <v>272</v>
      </c>
      <c r="B34" s="102"/>
      <c r="C34" s="102"/>
      <c r="D34" s="69"/>
      <c r="E34" s="70"/>
      <c r="F34" s="70"/>
      <c r="G34" s="103"/>
      <c r="H34" s="103"/>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3"/>
      <c r="AK34" s="140"/>
      <c r="AL34" s="40"/>
    </row>
    <row r="35" spans="1:38" x14ac:dyDescent="0.2">
      <c r="A35" s="40" t="s">
        <v>273</v>
      </c>
      <c r="B35" s="102"/>
      <c r="C35" s="102"/>
      <c r="D35" s="63">
        <f>SUM('1 Volume Projections'!D13)</f>
        <v>305</v>
      </c>
      <c r="E35" s="64">
        <f>SUM('1 Volume Projections'!D14)</f>
        <v>30</v>
      </c>
      <c r="F35" s="122"/>
      <c r="G35" s="56" t="s">
        <v>102</v>
      </c>
      <c r="H35" s="56"/>
      <c r="I35" s="33">
        <f>+'1 Volume Projections'!D15</f>
        <v>0</v>
      </c>
      <c r="J35" s="33">
        <f>+'1 Volume Projections'!D16</f>
        <v>0</v>
      </c>
      <c r="K35" s="33">
        <f>+'1 Volume Projections'!D17</f>
        <v>0</v>
      </c>
      <c r="L35" s="33">
        <f>+'1 Volume Projections'!D18</f>
        <v>0</v>
      </c>
      <c r="M35" s="33">
        <f>+'1 Volume Projections'!D19</f>
        <v>0</v>
      </c>
      <c r="N35" s="33">
        <f>+'1 Volume Projections'!D20</f>
        <v>0</v>
      </c>
      <c r="O35" s="33">
        <f>+'1 Volume Projections'!D21</f>
        <v>0</v>
      </c>
      <c r="P35" s="33">
        <f>+'1 Volume Projections'!D22</f>
        <v>0</v>
      </c>
      <c r="Q35" s="33">
        <f>+'1 Volume Projections'!D23</f>
        <v>0</v>
      </c>
      <c r="R35" s="33">
        <f>+'1 Volume Projections'!D24</f>
        <v>0</v>
      </c>
      <c r="S35" s="33">
        <f>+'1 Volume Projections'!D25</f>
        <v>0</v>
      </c>
      <c r="T35" s="33">
        <f>+'1 Volume Projections'!D26</f>
        <v>0</v>
      </c>
      <c r="U35" s="33">
        <f>+'1 Volume Projections'!D27</f>
        <v>0</v>
      </c>
      <c r="V35" s="33">
        <f>+'1 Volume Projections'!D28</f>
        <v>0</v>
      </c>
      <c r="W35" s="33">
        <f>+'1 Volume Projections'!D29</f>
        <v>0</v>
      </c>
      <c r="X35" s="33">
        <f>+'1 Volume Projections'!D30</f>
        <v>0</v>
      </c>
      <c r="Y35" s="33">
        <f>+'1 Volume Projections'!D31</f>
        <v>0</v>
      </c>
      <c r="Z35" s="33">
        <f>+'1 Volume Projections'!D32</f>
        <v>0</v>
      </c>
      <c r="AA35" s="33">
        <f>+'1 Volume Projections'!D33</f>
        <v>0</v>
      </c>
      <c r="AB35" s="33">
        <f>+'1 Volume Projections'!D34</f>
        <v>0</v>
      </c>
      <c r="AC35" s="33">
        <f>+'1 Volume Projections'!D35</f>
        <v>0</v>
      </c>
      <c r="AD35" s="33">
        <f>+'1 Volume Projections'!D36</f>
        <v>0</v>
      </c>
      <c r="AE35" s="33">
        <f>+'1 Volume Projections'!D37</f>
        <v>0</v>
      </c>
      <c r="AF35" s="33">
        <f>+'1 Volume Projections'!D38</f>
        <v>0</v>
      </c>
      <c r="AG35" s="33">
        <f>+'1 Volume Projections'!D39</f>
        <v>0</v>
      </c>
      <c r="AH35" s="151"/>
      <c r="AI35" s="146"/>
      <c r="AJ35" s="103"/>
      <c r="AK35" s="140"/>
      <c r="AL35" s="40"/>
    </row>
    <row r="36" spans="1:38" x14ac:dyDescent="0.2">
      <c r="A36" s="40"/>
      <c r="B36" s="102"/>
      <c r="C36" s="102"/>
      <c r="D36" s="69"/>
      <c r="E36" s="70"/>
      <c r="F36" s="70"/>
      <c r="G36" s="40"/>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3"/>
      <c r="AK36" s="140"/>
      <c r="AL36" s="40"/>
    </row>
    <row r="37" spans="1:38" ht="15.75" thickBot="1" x14ac:dyDescent="0.3">
      <c r="A37" s="150" t="s">
        <v>76</v>
      </c>
      <c r="B37" s="102"/>
      <c r="C37" s="102"/>
      <c r="D37" s="152">
        <f>D31/D35</f>
        <v>208.10165487040504</v>
      </c>
      <c r="E37" s="153">
        <f>E31/E35</f>
        <v>1432.475708817549</v>
      </c>
      <c r="F37" s="122"/>
      <c r="G37" s="56" t="s">
        <v>103</v>
      </c>
      <c r="H37" s="103"/>
      <c r="I37" s="154">
        <f t="shared" ref="I37:S37" si="17">ROUND(IF(I31&gt;0,I31/I35,0),0)</f>
        <v>0</v>
      </c>
      <c r="J37" s="154">
        <f t="shared" si="17"/>
        <v>0</v>
      </c>
      <c r="K37" s="154">
        <f t="shared" si="17"/>
        <v>0</v>
      </c>
      <c r="L37" s="154">
        <f t="shared" si="17"/>
        <v>0</v>
      </c>
      <c r="M37" s="154">
        <f t="shared" si="17"/>
        <v>0</v>
      </c>
      <c r="N37" s="154">
        <f t="shared" si="17"/>
        <v>0</v>
      </c>
      <c r="O37" s="154">
        <f t="shared" si="17"/>
        <v>0</v>
      </c>
      <c r="P37" s="154">
        <f t="shared" si="17"/>
        <v>0</v>
      </c>
      <c r="Q37" s="154">
        <f t="shared" si="17"/>
        <v>0</v>
      </c>
      <c r="R37" s="154">
        <f t="shared" si="17"/>
        <v>0</v>
      </c>
      <c r="S37" s="154">
        <f t="shared" si="17"/>
        <v>0</v>
      </c>
      <c r="T37" s="154">
        <f t="shared" ref="T37:X37" si="18">ROUND(IF(T31&gt;0,T31/T35,0),0)</f>
        <v>0</v>
      </c>
      <c r="U37" s="154">
        <f t="shared" si="18"/>
        <v>0</v>
      </c>
      <c r="V37" s="154">
        <f t="shared" si="18"/>
        <v>0</v>
      </c>
      <c r="W37" s="154">
        <f t="shared" si="18"/>
        <v>0</v>
      </c>
      <c r="X37" s="154">
        <f t="shared" si="18"/>
        <v>0</v>
      </c>
      <c r="Y37" s="154">
        <f t="shared" ref="Y37:AC37" si="19">ROUND(IF(Y31&gt;0,Y31/Y35,0),0)</f>
        <v>0</v>
      </c>
      <c r="Z37" s="154">
        <f t="shared" si="19"/>
        <v>0</v>
      </c>
      <c r="AA37" s="154">
        <f t="shared" si="19"/>
        <v>0</v>
      </c>
      <c r="AB37" s="154">
        <f t="shared" si="19"/>
        <v>0</v>
      </c>
      <c r="AC37" s="154">
        <f t="shared" si="19"/>
        <v>0</v>
      </c>
      <c r="AD37" s="154">
        <f t="shared" ref="AD37:AG37" si="20">ROUND(IF(AD31&gt;0,AD31/AD35,0),0)</f>
        <v>0</v>
      </c>
      <c r="AE37" s="154">
        <f t="shared" si="20"/>
        <v>0</v>
      </c>
      <c r="AF37" s="154">
        <f t="shared" si="20"/>
        <v>0</v>
      </c>
      <c r="AG37" s="154">
        <f t="shared" si="20"/>
        <v>0</v>
      </c>
      <c r="AH37" s="155"/>
      <c r="AI37" s="53"/>
      <c r="AJ37" s="103"/>
      <c r="AK37" s="140"/>
      <c r="AL37" s="40"/>
    </row>
    <row r="38" spans="1:38" ht="16.5" thickTop="1" thickBot="1" x14ac:dyDescent="0.3">
      <c r="A38" s="150" t="s">
        <v>309</v>
      </c>
      <c r="B38" s="102"/>
      <c r="C38" s="102"/>
      <c r="D38" s="152" t="e">
        <f>D32/D36</f>
        <v>#DIV/0!</v>
      </c>
      <c r="E38" s="153" t="e">
        <f>E32/E36</f>
        <v>#DIV/0!</v>
      </c>
      <c r="F38" s="122"/>
      <c r="G38" s="56" t="s">
        <v>310</v>
      </c>
      <c r="H38" s="104"/>
      <c r="I38" s="154">
        <f>ROUND(IF(I32&gt;0,I32/I35,0),0)</f>
        <v>0</v>
      </c>
      <c r="J38" s="154">
        <f t="shared" ref="J38:AG38" si="21">ROUND(IF(J32&gt;0,J32/J35,0),0)</f>
        <v>0</v>
      </c>
      <c r="K38" s="154">
        <f t="shared" si="21"/>
        <v>0</v>
      </c>
      <c r="L38" s="154">
        <f t="shared" si="21"/>
        <v>0</v>
      </c>
      <c r="M38" s="154">
        <f t="shared" si="21"/>
        <v>0</v>
      </c>
      <c r="N38" s="154">
        <f t="shared" si="21"/>
        <v>0</v>
      </c>
      <c r="O38" s="154">
        <f t="shared" si="21"/>
        <v>0</v>
      </c>
      <c r="P38" s="154">
        <f t="shared" si="21"/>
        <v>0</v>
      </c>
      <c r="Q38" s="154">
        <f t="shared" si="21"/>
        <v>0</v>
      </c>
      <c r="R38" s="154">
        <f t="shared" si="21"/>
        <v>0</v>
      </c>
      <c r="S38" s="154">
        <f t="shared" si="21"/>
        <v>0</v>
      </c>
      <c r="T38" s="154">
        <f t="shared" si="21"/>
        <v>0</v>
      </c>
      <c r="U38" s="154">
        <f t="shared" si="21"/>
        <v>0</v>
      </c>
      <c r="V38" s="154">
        <f t="shared" si="21"/>
        <v>0</v>
      </c>
      <c r="W38" s="154">
        <f t="shared" si="21"/>
        <v>0</v>
      </c>
      <c r="X38" s="154">
        <f t="shared" si="21"/>
        <v>0</v>
      </c>
      <c r="Y38" s="154">
        <f t="shared" si="21"/>
        <v>0</v>
      </c>
      <c r="Z38" s="154">
        <f t="shared" si="21"/>
        <v>0</v>
      </c>
      <c r="AA38" s="154">
        <f t="shared" si="21"/>
        <v>0</v>
      </c>
      <c r="AB38" s="154">
        <f t="shared" si="21"/>
        <v>0</v>
      </c>
      <c r="AC38" s="154">
        <f t="shared" si="21"/>
        <v>0</v>
      </c>
      <c r="AD38" s="154">
        <f t="shared" si="21"/>
        <v>0</v>
      </c>
      <c r="AE38" s="154">
        <f t="shared" si="21"/>
        <v>0</v>
      </c>
      <c r="AF38" s="154">
        <f t="shared" si="21"/>
        <v>0</v>
      </c>
      <c r="AG38" s="154">
        <f t="shared" si="21"/>
        <v>0</v>
      </c>
      <c r="AH38" s="104"/>
      <c r="AI38" s="104"/>
      <c r="AJ38" s="40"/>
      <c r="AK38" s="40"/>
      <c r="AL38" s="40"/>
    </row>
    <row r="39" spans="1:38" ht="13.5" thickTop="1" x14ac:dyDescent="0.2"/>
  </sheetData>
  <mergeCells count="29">
    <mergeCell ref="S9:S10"/>
    <mergeCell ref="T9:T10"/>
    <mergeCell ref="I9:I10"/>
    <mergeCell ref="J9:J10"/>
    <mergeCell ref="K9:K10"/>
    <mergeCell ref="L9:L10"/>
    <mergeCell ref="M9:M10"/>
    <mergeCell ref="AG9:AG10"/>
    <mergeCell ref="Z9:Z10"/>
    <mergeCell ref="AA9:AA10"/>
    <mergeCell ref="AB9:AB10"/>
    <mergeCell ref="AC9:AC10"/>
    <mergeCell ref="AD9:AD10"/>
    <mergeCell ref="A2:Z2"/>
    <mergeCell ref="A3:Z3"/>
    <mergeCell ref="A4:Z4"/>
    <mergeCell ref="AE9:AE10"/>
    <mergeCell ref="AF9:AF10"/>
    <mergeCell ref="U9:U10"/>
    <mergeCell ref="V9:V10"/>
    <mergeCell ref="W9:W10"/>
    <mergeCell ref="X9:X10"/>
    <mergeCell ref="Y9:Y10"/>
    <mergeCell ref="D9:F9"/>
    <mergeCell ref="N9:N10"/>
    <mergeCell ref="O9:O10"/>
    <mergeCell ref="P9:P10"/>
    <mergeCell ref="R9:R10"/>
    <mergeCell ref="Q9:Q10"/>
  </mergeCells>
  <phoneticPr fontId="0" type="noConversion"/>
  <printOptions gridLines="1"/>
  <pageMargins left="0.5" right="0.5" top="0.75" bottom="0.75" header="0.5" footer="0.5"/>
  <pageSetup paperSize="5" scale="74" orientation="landscape"/>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pageSetUpPr fitToPage="1"/>
  </sheetPr>
  <dimension ref="A1:AD38"/>
  <sheetViews>
    <sheetView workbookViewId="0">
      <pane xSplit="5" ySplit="8" topLeftCell="F9" activePane="bottomRight" state="frozen"/>
      <selection pane="topRight" activeCell="F1" sqref="F1"/>
      <selection pane="bottomLeft" activeCell="A9" sqref="A9"/>
      <selection pane="bottomRight" activeCell="F12" sqref="F12"/>
    </sheetView>
  </sheetViews>
  <sheetFormatPr defaultColWidth="8.85546875" defaultRowHeight="12.75" x14ac:dyDescent="0.2"/>
  <cols>
    <col min="1" max="1" width="53.42578125" style="42" customWidth="1"/>
    <col min="2" max="2" width="11.140625" style="42" customWidth="1"/>
    <col min="3" max="4" width="13.140625" style="42" hidden="1" customWidth="1"/>
    <col min="5" max="5" width="2.7109375" style="42" customWidth="1"/>
    <col min="6" max="13" width="12.7109375" style="42" customWidth="1"/>
    <col min="14" max="14" width="14.28515625" style="42" customWidth="1"/>
    <col min="15" max="30" width="12.7109375" style="42" customWidth="1"/>
    <col min="31" max="16384" width="8.85546875" style="42"/>
  </cols>
  <sheetData>
    <row r="1" spans="1:30" ht="15" customHeight="1" x14ac:dyDescent="0.2">
      <c r="A1" s="39"/>
      <c r="B1" s="40"/>
      <c r="C1" s="40"/>
      <c r="D1" s="41"/>
      <c r="E1" s="40"/>
    </row>
    <row r="2" spans="1:30" ht="27.75" x14ac:dyDescent="0.4">
      <c r="A2" s="494">
        <f>'1 Volume Projections'!B1</f>
        <v>0</v>
      </c>
      <c r="B2" s="495"/>
      <c r="C2" s="495"/>
      <c r="D2" s="495"/>
      <c r="E2" s="495"/>
      <c r="F2" s="495"/>
      <c r="G2" s="495"/>
      <c r="H2" s="495"/>
      <c r="I2" s="495"/>
      <c r="J2" s="495"/>
      <c r="K2" s="495"/>
      <c r="L2" s="495"/>
      <c r="M2" s="495"/>
      <c r="N2" s="495"/>
      <c r="O2" s="495"/>
    </row>
    <row r="3" spans="1:30" s="43" customFormat="1" ht="18" x14ac:dyDescent="0.25">
      <c r="A3" s="471" t="s">
        <v>112</v>
      </c>
      <c r="B3" s="471"/>
      <c r="C3" s="471"/>
      <c r="D3" s="471"/>
      <c r="E3" s="471"/>
      <c r="F3" s="471"/>
      <c r="G3" s="471"/>
      <c r="H3" s="471"/>
      <c r="I3" s="471"/>
      <c r="J3" s="471"/>
      <c r="K3" s="471"/>
      <c r="L3" s="471"/>
      <c r="M3" s="471"/>
      <c r="N3" s="471"/>
      <c r="O3" s="471"/>
    </row>
    <row r="4" spans="1:30" s="43" customFormat="1" ht="18" x14ac:dyDescent="0.25">
      <c r="A4" s="471" t="str">
        <f>'2 Salary &amp; Fringe'!A3:BI3</f>
        <v>Fiscal Year 2020</v>
      </c>
      <c r="B4" s="471"/>
      <c r="C4" s="471"/>
      <c r="D4" s="471"/>
      <c r="E4" s="471"/>
      <c r="F4" s="471"/>
      <c r="G4" s="471"/>
      <c r="H4" s="471"/>
      <c r="I4" s="471"/>
      <c r="J4" s="471"/>
      <c r="K4" s="471"/>
      <c r="L4" s="471"/>
      <c r="M4" s="471"/>
      <c r="N4" s="471"/>
      <c r="O4" s="471"/>
    </row>
    <row r="5" spans="1:30" s="43" customFormat="1" ht="18" x14ac:dyDescent="0.25">
      <c r="A5" s="82"/>
      <c r="B5" s="82"/>
      <c r="C5" s="82"/>
      <c r="D5" s="82"/>
      <c r="E5" s="82"/>
      <c r="F5" s="82"/>
      <c r="G5" s="82"/>
      <c r="H5" s="82"/>
      <c r="I5" s="82"/>
      <c r="J5" s="82"/>
    </row>
    <row r="6" spans="1:30" s="43" customFormat="1" ht="18" x14ac:dyDescent="0.25">
      <c r="A6" s="82"/>
      <c r="B6" s="82"/>
      <c r="C6" s="82"/>
      <c r="D6" s="82"/>
      <c r="E6" s="82"/>
      <c r="F6" s="133" t="s">
        <v>53</v>
      </c>
      <c r="G6" s="133" t="s">
        <v>55</v>
      </c>
      <c r="H6" s="133" t="s">
        <v>115</v>
      </c>
      <c r="I6" s="133" t="s">
        <v>137</v>
      </c>
      <c r="J6" s="133" t="s">
        <v>139</v>
      </c>
      <c r="K6" s="133" t="s">
        <v>128</v>
      </c>
      <c r="L6" s="133" t="s">
        <v>129</v>
      </c>
      <c r="M6" s="133" t="s">
        <v>130</v>
      </c>
      <c r="N6" s="133" t="s">
        <v>131</v>
      </c>
      <c r="O6" s="133" t="s">
        <v>132</v>
      </c>
      <c r="P6" s="133" t="s">
        <v>183</v>
      </c>
      <c r="Q6" s="133" t="s">
        <v>257</v>
      </c>
      <c r="R6" s="133" t="s">
        <v>258</v>
      </c>
      <c r="S6" s="133" t="s">
        <v>259</v>
      </c>
      <c r="T6" s="133" t="s">
        <v>260</v>
      </c>
      <c r="U6" s="133" t="s">
        <v>261</v>
      </c>
      <c r="V6" s="133" t="s">
        <v>262</v>
      </c>
      <c r="W6" s="133" t="s">
        <v>263</v>
      </c>
      <c r="X6" s="133" t="s">
        <v>264</v>
      </c>
      <c r="Y6" s="133" t="s">
        <v>265</v>
      </c>
      <c r="Z6" s="133" t="s">
        <v>266</v>
      </c>
      <c r="AA6" s="133" t="s">
        <v>267</v>
      </c>
      <c r="AB6" s="133" t="s">
        <v>268</v>
      </c>
      <c r="AC6" s="133" t="s">
        <v>269</v>
      </c>
      <c r="AD6" s="133" t="s">
        <v>270</v>
      </c>
    </row>
    <row r="7" spans="1:30" s="43" customFormat="1" ht="20.100000000000001" customHeight="1" x14ac:dyDescent="0.25">
      <c r="A7" s="134"/>
      <c r="B7" s="82"/>
      <c r="C7" s="509" t="s">
        <v>72</v>
      </c>
      <c r="D7" s="511"/>
      <c r="E7" s="82"/>
      <c r="F7" s="507">
        <f>'1 Volume Projections'!B15</f>
        <v>0</v>
      </c>
      <c r="G7" s="507">
        <f>'1 Volume Projections'!B16</f>
        <v>0</v>
      </c>
      <c r="H7" s="507">
        <f>'1 Volume Projections'!B17</f>
        <v>0</v>
      </c>
      <c r="I7" s="507">
        <f>'1 Volume Projections'!B18</f>
        <v>0</v>
      </c>
      <c r="J7" s="507">
        <f>'1 Volume Projections'!B19</f>
        <v>0</v>
      </c>
      <c r="K7" s="507">
        <f>'1 Volume Projections'!B20</f>
        <v>0</v>
      </c>
      <c r="L7" s="507">
        <f>'1 Volume Projections'!B21</f>
        <v>0</v>
      </c>
      <c r="M7" s="507">
        <f>'1 Volume Projections'!B22</f>
        <v>0</v>
      </c>
      <c r="N7" s="507">
        <f>'1 Volume Projections'!B23</f>
        <v>0</v>
      </c>
      <c r="O7" s="507">
        <f>'1 Volume Projections'!B24</f>
        <v>0</v>
      </c>
      <c r="P7" s="510">
        <f>'1 Volume Projections'!B25</f>
        <v>0</v>
      </c>
      <c r="Q7" s="510">
        <f>'1 Volume Projections'!C25</f>
        <v>0</v>
      </c>
      <c r="R7" s="510">
        <f>'1 Volume Projections'!D25</f>
        <v>0</v>
      </c>
      <c r="S7" s="510">
        <f>'1 Volume Projections'!E25</f>
        <v>0</v>
      </c>
      <c r="T7" s="510">
        <f>'1 Volume Projections'!F25</f>
        <v>0</v>
      </c>
      <c r="U7" s="510">
        <f>'1 Volume Projections'!G25</f>
        <v>0</v>
      </c>
      <c r="V7" s="510">
        <f>'1 Volume Projections'!H25</f>
        <v>0</v>
      </c>
      <c r="W7" s="510">
        <f>'1 Volume Projections'!I25</f>
        <v>0</v>
      </c>
      <c r="X7" s="510">
        <f>'1 Volume Projections'!J25</f>
        <v>0</v>
      </c>
      <c r="Y7" s="510">
        <f>'1 Volume Projections'!K25</f>
        <v>0</v>
      </c>
      <c r="Z7" s="510">
        <f>'1 Volume Projections'!L25</f>
        <v>0</v>
      </c>
      <c r="AA7" s="510">
        <f>'1 Volume Projections'!M25</f>
        <v>0</v>
      </c>
      <c r="AB7" s="510">
        <f>'1 Volume Projections'!N25</f>
        <v>0</v>
      </c>
      <c r="AC7" s="510">
        <f>'1 Volume Projections'!O25</f>
        <v>0</v>
      </c>
      <c r="AD7" s="510">
        <f>'1 Volume Projections'!P25</f>
        <v>0</v>
      </c>
    </row>
    <row r="8" spans="1:30" ht="20.100000000000001" customHeight="1" x14ac:dyDescent="0.2">
      <c r="A8" s="40"/>
      <c r="B8" s="102"/>
      <c r="C8" s="136" t="s">
        <v>53</v>
      </c>
      <c r="D8" s="156" t="s">
        <v>55</v>
      </c>
      <c r="E8" s="137"/>
      <c r="F8" s="508"/>
      <c r="G8" s="508"/>
      <c r="H8" s="508"/>
      <c r="I8" s="508"/>
      <c r="J8" s="508"/>
      <c r="K8" s="508"/>
      <c r="L8" s="508"/>
      <c r="M8" s="508"/>
      <c r="N8" s="508"/>
      <c r="O8" s="508"/>
      <c r="P8" s="508"/>
      <c r="Q8" s="508"/>
      <c r="R8" s="508"/>
      <c r="S8" s="508"/>
      <c r="T8" s="508"/>
      <c r="U8" s="508"/>
      <c r="V8" s="508"/>
      <c r="W8" s="508"/>
      <c r="X8" s="508"/>
      <c r="Y8" s="508"/>
      <c r="Z8" s="508"/>
      <c r="AA8" s="508"/>
      <c r="AB8" s="508"/>
      <c r="AC8" s="508"/>
      <c r="AD8" s="508"/>
    </row>
    <row r="9" spans="1:30" x14ac:dyDescent="0.2">
      <c r="A9" s="40"/>
      <c r="B9" s="102"/>
      <c r="C9" s="139"/>
      <c r="D9" s="157"/>
      <c r="E9" s="135"/>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row>
    <row r="10" spans="1:30" ht="15" x14ac:dyDescent="0.25">
      <c r="A10" s="150" t="s">
        <v>211</v>
      </c>
      <c r="B10" s="102"/>
      <c r="C10" s="123">
        <f>SUM('6 Expense Summary'!D$37)</f>
        <v>208.10165487040504</v>
      </c>
      <c r="D10" s="34">
        <f>SUM('6 Expense Summary'!E$37)</f>
        <v>1432.475708817549</v>
      </c>
      <c r="E10" s="103"/>
      <c r="F10" s="158">
        <f>SUM('6 Expense Summary'!I$37)</f>
        <v>0</v>
      </c>
      <c r="G10" s="158">
        <f>SUM('6 Expense Summary'!J$37)</f>
        <v>0</v>
      </c>
      <c r="H10" s="158">
        <f>SUM('6 Expense Summary'!K$37)</f>
        <v>0</v>
      </c>
      <c r="I10" s="158">
        <f>SUM('6 Expense Summary'!L$37)</f>
        <v>0</v>
      </c>
      <c r="J10" s="158">
        <f>SUM('6 Expense Summary'!M$37)</f>
        <v>0</v>
      </c>
      <c r="K10" s="158">
        <f>SUM('6 Expense Summary'!N$37)</f>
        <v>0</v>
      </c>
      <c r="L10" s="158">
        <f>SUM('6 Expense Summary'!O$37)</f>
        <v>0</v>
      </c>
      <c r="M10" s="158">
        <f>SUM('6 Expense Summary'!P$37)</f>
        <v>0</v>
      </c>
      <c r="N10" s="158">
        <f>SUM('6 Expense Summary'!Q$37)</f>
        <v>0</v>
      </c>
      <c r="O10" s="158">
        <f>SUM('6 Expense Summary'!R$37)</f>
        <v>0</v>
      </c>
      <c r="P10" s="158">
        <f>SUM('6 Expense Summary'!S$37)</f>
        <v>0</v>
      </c>
      <c r="Q10" s="158">
        <f>SUM('6 Expense Summary'!T$37)</f>
        <v>0</v>
      </c>
      <c r="R10" s="158">
        <f>SUM('6 Expense Summary'!U$37)</f>
        <v>0</v>
      </c>
      <c r="S10" s="158">
        <f>SUM('6 Expense Summary'!V$37)</f>
        <v>0</v>
      </c>
      <c r="T10" s="158">
        <f>SUM('6 Expense Summary'!W$37)</f>
        <v>0</v>
      </c>
      <c r="U10" s="158">
        <f>SUM('6 Expense Summary'!X$37)</f>
        <v>0</v>
      </c>
      <c r="V10" s="158">
        <f>SUM('6 Expense Summary'!Y$37)</f>
        <v>0</v>
      </c>
      <c r="W10" s="158">
        <f>SUM('6 Expense Summary'!Z$37)</f>
        <v>0</v>
      </c>
      <c r="X10" s="158">
        <f>SUM('6 Expense Summary'!AA$37)</f>
        <v>0</v>
      </c>
      <c r="Y10" s="158">
        <f>SUM('6 Expense Summary'!AB$37)</f>
        <v>0</v>
      </c>
      <c r="Z10" s="158">
        <f>SUM('6 Expense Summary'!AC$37)</f>
        <v>0</v>
      </c>
      <c r="AA10" s="158">
        <f>SUM('6 Expense Summary'!AD$37)</f>
        <v>0</v>
      </c>
      <c r="AB10" s="158">
        <f>SUM('6 Expense Summary'!AE$37)</f>
        <v>0</v>
      </c>
      <c r="AC10" s="158">
        <f>SUM('6 Expense Summary'!AF$37)</f>
        <v>0</v>
      </c>
      <c r="AD10" s="158">
        <f>SUM('6 Expense Summary'!AG$37)</f>
        <v>0</v>
      </c>
    </row>
    <row r="11" spans="1:30" ht="15" x14ac:dyDescent="0.25">
      <c r="A11" s="150" t="s">
        <v>300</v>
      </c>
      <c r="B11" s="102"/>
      <c r="C11" s="123"/>
      <c r="D11" s="34"/>
      <c r="E11" s="103"/>
      <c r="F11" s="371">
        <f>SUM('6 Expense Summary'!I$38)</f>
        <v>0</v>
      </c>
      <c r="G11" s="371">
        <f>SUM('6 Expense Summary'!J$38)</f>
        <v>0</v>
      </c>
      <c r="H11" s="371">
        <f>SUM('6 Expense Summary'!K$38)</f>
        <v>0</v>
      </c>
      <c r="I11" s="371">
        <f>SUM('6 Expense Summary'!L$38)</f>
        <v>0</v>
      </c>
      <c r="J11" s="371">
        <f>SUM('6 Expense Summary'!M$38)</f>
        <v>0</v>
      </c>
      <c r="K11" s="371">
        <f>SUM('6 Expense Summary'!N$38)</f>
        <v>0</v>
      </c>
      <c r="L11" s="371">
        <f>SUM('6 Expense Summary'!O$38)</f>
        <v>0</v>
      </c>
      <c r="M11" s="371">
        <f>SUM('6 Expense Summary'!P$38)</f>
        <v>0</v>
      </c>
      <c r="N11" s="371">
        <f>SUM('6 Expense Summary'!Q$38)</f>
        <v>0</v>
      </c>
      <c r="O11" s="371">
        <f>SUM('6 Expense Summary'!R$38)</f>
        <v>0</v>
      </c>
      <c r="P11" s="371">
        <f>SUM('6 Expense Summary'!S$38)</f>
        <v>0</v>
      </c>
      <c r="Q11" s="371">
        <f>SUM('6 Expense Summary'!T$38)</f>
        <v>0</v>
      </c>
      <c r="R11" s="371">
        <f>SUM('6 Expense Summary'!U$38)</f>
        <v>0</v>
      </c>
      <c r="S11" s="371">
        <f>SUM('6 Expense Summary'!V$38)</f>
        <v>0</v>
      </c>
      <c r="T11" s="371">
        <f>SUM('6 Expense Summary'!W$38)</f>
        <v>0</v>
      </c>
      <c r="U11" s="371">
        <f>SUM('6 Expense Summary'!X$38)</f>
        <v>0</v>
      </c>
      <c r="V11" s="371">
        <f>SUM('6 Expense Summary'!Y$38)</f>
        <v>0</v>
      </c>
      <c r="W11" s="371">
        <f>SUM('6 Expense Summary'!Z$38)</f>
        <v>0</v>
      </c>
      <c r="X11" s="371">
        <f>SUM('6 Expense Summary'!AA$38)</f>
        <v>0</v>
      </c>
      <c r="Y11" s="371">
        <f>SUM('6 Expense Summary'!AB$38)</f>
        <v>0</v>
      </c>
      <c r="Z11" s="371">
        <f>SUM('6 Expense Summary'!AC$38)</f>
        <v>0</v>
      </c>
      <c r="AA11" s="371">
        <f>SUM('6 Expense Summary'!AD$38)</f>
        <v>0</v>
      </c>
      <c r="AB11" s="371">
        <f>SUM('6 Expense Summary'!AE$38)</f>
        <v>0</v>
      </c>
      <c r="AC11" s="371">
        <f>SUM('6 Expense Summary'!AF$38)</f>
        <v>0</v>
      </c>
      <c r="AD11" s="371">
        <f>SUM('6 Expense Summary'!AG$38)</f>
        <v>0</v>
      </c>
    </row>
    <row r="12" spans="1:30" ht="21.75" customHeight="1" x14ac:dyDescent="0.25">
      <c r="A12" s="150" t="s">
        <v>212</v>
      </c>
      <c r="B12" s="102"/>
      <c r="C12" s="123"/>
      <c r="D12" s="34"/>
      <c r="E12" s="103"/>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row>
    <row r="13" spans="1:30" x14ac:dyDescent="0.2">
      <c r="A13" s="40"/>
      <c r="B13" s="40"/>
      <c r="C13" s="69"/>
      <c r="D13" s="159"/>
      <c r="E13" s="104"/>
      <c r="F13" s="70"/>
      <c r="G13" s="70"/>
      <c r="H13" s="70"/>
      <c r="I13" s="70"/>
      <c r="J13" s="70"/>
      <c r="K13" s="70"/>
      <c r="L13" s="70"/>
      <c r="M13" s="70"/>
      <c r="N13" s="70"/>
      <c r="O13" s="70"/>
      <c r="P13" s="110"/>
      <c r="Q13" s="110"/>
      <c r="R13" s="110"/>
      <c r="S13" s="110"/>
      <c r="T13" s="110"/>
      <c r="U13" s="110"/>
      <c r="V13" s="110"/>
      <c r="W13" s="110"/>
      <c r="X13" s="110"/>
      <c r="Y13" s="110"/>
      <c r="Z13" s="110"/>
      <c r="AA13" s="110"/>
      <c r="AB13" s="110"/>
      <c r="AC13" s="110"/>
      <c r="AD13" s="110"/>
    </row>
    <row r="14" spans="1:30" x14ac:dyDescent="0.2">
      <c r="C14" s="144"/>
      <c r="D14" s="91"/>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row>
    <row r="15" spans="1:30" ht="15" x14ac:dyDescent="0.25">
      <c r="A15" s="150" t="s">
        <v>107</v>
      </c>
      <c r="B15" s="102"/>
      <c r="C15" s="69"/>
      <c r="D15" s="159"/>
      <c r="E15" s="103"/>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1:30" x14ac:dyDescent="0.2">
      <c r="A16" s="115" t="s">
        <v>116</v>
      </c>
      <c r="C16" s="160">
        <f>ROUND(C10,0)</f>
        <v>208</v>
      </c>
      <c r="D16" s="161">
        <f>ROUND(D10,0)</f>
        <v>1432</v>
      </c>
      <c r="F16" s="162">
        <f t="shared" ref="F16:P16" si="0">ROUND(F12,0)</f>
        <v>0</v>
      </c>
      <c r="G16" s="162">
        <f t="shared" si="0"/>
        <v>0</v>
      </c>
      <c r="H16" s="162">
        <f t="shared" si="0"/>
        <v>0</v>
      </c>
      <c r="I16" s="162">
        <f t="shared" si="0"/>
        <v>0</v>
      </c>
      <c r="J16" s="162">
        <f t="shared" si="0"/>
        <v>0</v>
      </c>
      <c r="K16" s="162">
        <f t="shared" si="0"/>
        <v>0</v>
      </c>
      <c r="L16" s="162">
        <f t="shared" si="0"/>
        <v>0</v>
      </c>
      <c r="M16" s="162">
        <f t="shared" si="0"/>
        <v>0</v>
      </c>
      <c r="N16" s="162">
        <f t="shared" si="0"/>
        <v>0</v>
      </c>
      <c r="O16" s="162">
        <f t="shared" si="0"/>
        <v>0</v>
      </c>
      <c r="P16" s="162">
        <f t="shared" si="0"/>
        <v>0</v>
      </c>
      <c r="Q16" s="162">
        <f t="shared" ref="Q16:AD16" si="1">ROUND(Q12,0)</f>
        <v>0</v>
      </c>
      <c r="R16" s="162">
        <f t="shared" si="1"/>
        <v>0</v>
      </c>
      <c r="S16" s="162">
        <f t="shared" si="1"/>
        <v>0</v>
      </c>
      <c r="T16" s="162">
        <f t="shared" si="1"/>
        <v>0</v>
      </c>
      <c r="U16" s="162">
        <f t="shared" si="1"/>
        <v>0</v>
      </c>
      <c r="V16" s="162">
        <f t="shared" si="1"/>
        <v>0</v>
      </c>
      <c r="W16" s="162">
        <f t="shared" si="1"/>
        <v>0</v>
      </c>
      <c r="X16" s="162">
        <f t="shared" si="1"/>
        <v>0</v>
      </c>
      <c r="Y16" s="162">
        <f t="shared" si="1"/>
        <v>0</v>
      </c>
      <c r="Z16" s="162">
        <f t="shared" si="1"/>
        <v>0</v>
      </c>
      <c r="AA16" s="162">
        <f t="shared" si="1"/>
        <v>0</v>
      </c>
      <c r="AB16" s="162">
        <f t="shared" si="1"/>
        <v>0</v>
      </c>
      <c r="AC16" s="162">
        <f t="shared" si="1"/>
        <v>0</v>
      </c>
      <c r="AD16" s="162">
        <f t="shared" si="1"/>
        <v>0</v>
      </c>
    </row>
    <row r="17" spans="1:30" x14ac:dyDescent="0.2">
      <c r="A17" s="115"/>
      <c r="C17" s="160"/>
      <c r="D17" s="161"/>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row>
    <row r="18" spans="1:30" x14ac:dyDescent="0.2">
      <c r="C18" s="160"/>
      <c r="D18" s="161"/>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row>
    <row r="19" spans="1:30" x14ac:dyDescent="0.2">
      <c r="A19" s="115" t="s">
        <v>279</v>
      </c>
      <c r="C19" s="160" t="e">
        <f>ROUND(#REF!*1.625,0)</f>
        <v>#REF!</v>
      </c>
      <c r="D19" s="161" t="e">
        <f>ROUND(#REF!*1.625,0)</f>
        <v>#REF!</v>
      </c>
      <c r="F19" s="162">
        <f t="shared" ref="F19:N19" si="2">ROUND(F16*1,0)</f>
        <v>0</v>
      </c>
      <c r="G19" s="162">
        <f t="shared" si="2"/>
        <v>0</v>
      </c>
      <c r="H19" s="162">
        <f t="shared" si="2"/>
        <v>0</v>
      </c>
      <c r="I19" s="162">
        <f t="shared" si="2"/>
        <v>0</v>
      </c>
      <c r="J19" s="162">
        <f t="shared" si="2"/>
        <v>0</v>
      </c>
      <c r="K19" s="162">
        <f t="shared" si="2"/>
        <v>0</v>
      </c>
      <c r="L19" s="162">
        <f t="shared" si="2"/>
        <v>0</v>
      </c>
      <c r="M19" s="162">
        <f t="shared" si="2"/>
        <v>0</v>
      </c>
      <c r="N19" s="162">
        <f t="shared" si="2"/>
        <v>0</v>
      </c>
      <c r="O19" s="162">
        <f t="shared" ref="O19:AD19" si="3">ROUND(O16*1.05,0)</f>
        <v>0</v>
      </c>
      <c r="P19" s="162">
        <f t="shared" si="3"/>
        <v>0</v>
      </c>
      <c r="Q19" s="162">
        <f t="shared" si="3"/>
        <v>0</v>
      </c>
      <c r="R19" s="162">
        <f t="shared" si="3"/>
        <v>0</v>
      </c>
      <c r="S19" s="162">
        <f t="shared" si="3"/>
        <v>0</v>
      </c>
      <c r="T19" s="162">
        <f t="shared" si="3"/>
        <v>0</v>
      </c>
      <c r="U19" s="162">
        <f t="shared" si="3"/>
        <v>0</v>
      </c>
      <c r="V19" s="162">
        <f t="shared" si="3"/>
        <v>0</v>
      </c>
      <c r="W19" s="162">
        <f t="shared" si="3"/>
        <v>0</v>
      </c>
      <c r="X19" s="162">
        <f t="shared" si="3"/>
        <v>0</v>
      </c>
      <c r="Y19" s="162">
        <f t="shared" si="3"/>
        <v>0</v>
      </c>
      <c r="Z19" s="162">
        <f t="shared" si="3"/>
        <v>0</v>
      </c>
      <c r="AA19" s="162">
        <f t="shared" si="3"/>
        <v>0</v>
      </c>
      <c r="AB19" s="162">
        <f t="shared" si="3"/>
        <v>0</v>
      </c>
      <c r="AC19" s="162">
        <f t="shared" si="3"/>
        <v>0</v>
      </c>
      <c r="AD19" s="162">
        <f t="shared" si="3"/>
        <v>0</v>
      </c>
    </row>
    <row r="20" spans="1:30" x14ac:dyDescent="0.2">
      <c r="A20" s="57" t="s">
        <v>281</v>
      </c>
      <c r="C20" s="144"/>
      <c r="D20" s="9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row>
    <row r="21" spans="1:30" x14ac:dyDescent="0.2">
      <c r="C21" s="160"/>
      <c r="D21" s="161"/>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row>
    <row r="22" spans="1:30" x14ac:dyDescent="0.2">
      <c r="A22" s="115" t="s">
        <v>188</v>
      </c>
      <c r="C22" s="160">
        <f>ROUND(C16*1.625,0)</f>
        <v>338</v>
      </c>
      <c r="D22" s="161">
        <f>ROUND(D16*1.625,0)</f>
        <v>2327</v>
      </c>
      <c r="F22" s="162">
        <f>F16+F24</f>
        <v>0</v>
      </c>
      <c r="G22" s="162">
        <f t="shared" ref="G22:AD22" si="4">G16+G24</f>
        <v>0</v>
      </c>
      <c r="H22" s="162">
        <f t="shared" si="4"/>
        <v>0</v>
      </c>
      <c r="I22" s="162">
        <f t="shared" si="4"/>
        <v>0</v>
      </c>
      <c r="J22" s="162">
        <f t="shared" si="4"/>
        <v>0</v>
      </c>
      <c r="K22" s="162">
        <f t="shared" si="4"/>
        <v>0</v>
      </c>
      <c r="L22" s="162">
        <f t="shared" si="4"/>
        <v>0</v>
      </c>
      <c r="M22" s="162">
        <f t="shared" si="4"/>
        <v>0</v>
      </c>
      <c r="N22" s="162">
        <f t="shared" si="4"/>
        <v>0</v>
      </c>
      <c r="O22" s="162">
        <f t="shared" si="4"/>
        <v>0</v>
      </c>
      <c r="P22" s="162">
        <f t="shared" si="4"/>
        <v>0</v>
      </c>
      <c r="Q22" s="162">
        <f t="shared" si="4"/>
        <v>0</v>
      </c>
      <c r="R22" s="162">
        <f t="shared" si="4"/>
        <v>0</v>
      </c>
      <c r="S22" s="162">
        <f t="shared" si="4"/>
        <v>0</v>
      </c>
      <c r="T22" s="162">
        <f t="shared" si="4"/>
        <v>0</v>
      </c>
      <c r="U22" s="162">
        <f t="shared" si="4"/>
        <v>0</v>
      </c>
      <c r="V22" s="162">
        <f t="shared" si="4"/>
        <v>0</v>
      </c>
      <c r="W22" s="162">
        <f t="shared" si="4"/>
        <v>0</v>
      </c>
      <c r="X22" s="162">
        <f t="shared" si="4"/>
        <v>0</v>
      </c>
      <c r="Y22" s="162">
        <f t="shared" si="4"/>
        <v>0</v>
      </c>
      <c r="Z22" s="162">
        <f t="shared" si="4"/>
        <v>0</v>
      </c>
      <c r="AA22" s="162">
        <f t="shared" si="4"/>
        <v>0</v>
      </c>
      <c r="AB22" s="162">
        <f t="shared" si="4"/>
        <v>0</v>
      </c>
      <c r="AC22" s="162">
        <f t="shared" si="4"/>
        <v>0</v>
      </c>
      <c r="AD22" s="162">
        <f t="shared" si="4"/>
        <v>0</v>
      </c>
    </row>
    <row r="23" spans="1:30" x14ac:dyDescent="0.2">
      <c r="A23" s="57" t="s">
        <v>313</v>
      </c>
      <c r="C23" s="144"/>
      <c r="D23" s="9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row>
    <row r="24" spans="1:30" x14ac:dyDescent="0.2">
      <c r="A24" s="42" t="s">
        <v>280</v>
      </c>
      <c r="B24" s="266">
        <v>0.3</v>
      </c>
      <c r="C24" s="160">
        <f>C$16*0.625</f>
        <v>130</v>
      </c>
      <c r="D24" s="161">
        <f>D$16*0.625</f>
        <v>895</v>
      </c>
      <c r="F24" s="163">
        <f t="shared" ref="F24:AD24" si="5">IF(F$26&gt;0,F$16*$B$24,0)</f>
        <v>0</v>
      </c>
      <c r="G24" s="163">
        <f t="shared" si="5"/>
        <v>0</v>
      </c>
      <c r="H24" s="163">
        <f t="shared" si="5"/>
        <v>0</v>
      </c>
      <c r="I24" s="163">
        <f t="shared" si="5"/>
        <v>0</v>
      </c>
      <c r="J24" s="163">
        <f t="shared" si="5"/>
        <v>0</v>
      </c>
      <c r="K24" s="163">
        <f t="shared" si="5"/>
        <v>0</v>
      </c>
      <c r="L24" s="163">
        <f t="shared" si="5"/>
        <v>0</v>
      </c>
      <c r="M24" s="163">
        <f t="shared" si="5"/>
        <v>0</v>
      </c>
      <c r="N24" s="163">
        <f t="shared" si="5"/>
        <v>0</v>
      </c>
      <c r="O24" s="163">
        <f t="shared" si="5"/>
        <v>0</v>
      </c>
      <c r="P24" s="163">
        <f t="shared" si="5"/>
        <v>0</v>
      </c>
      <c r="Q24" s="163">
        <f t="shared" si="5"/>
        <v>0</v>
      </c>
      <c r="R24" s="163">
        <f t="shared" si="5"/>
        <v>0</v>
      </c>
      <c r="S24" s="163">
        <f t="shared" si="5"/>
        <v>0</v>
      </c>
      <c r="T24" s="163">
        <f t="shared" si="5"/>
        <v>0</v>
      </c>
      <c r="U24" s="163">
        <f t="shared" si="5"/>
        <v>0</v>
      </c>
      <c r="V24" s="163">
        <f t="shared" si="5"/>
        <v>0</v>
      </c>
      <c r="W24" s="163">
        <f t="shared" si="5"/>
        <v>0</v>
      </c>
      <c r="X24" s="163">
        <f t="shared" si="5"/>
        <v>0</v>
      </c>
      <c r="Y24" s="163">
        <f t="shared" si="5"/>
        <v>0</v>
      </c>
      <c r="Z24" s="163">
        <f t="shared" si="5"/>
        <v>0</v>
      </c>
      <c r="AA24" s="163">
        <f t="shared" si="5"/>
        <v>0</v>
      </c>
      <c r="AB24" s="163">
        <f t="shared" si="5"/>
        <v>0</v>
      </c>
      <c r="AC24" s="163">
        <f t="shared" si="5"/>
        <v>0</v>
      </c>
      <c r="AD24" s="163">
        <f t="shared" si="5"/>
        <v>0</v>
      </c>
    </row>
    <row r="25" spans="1:30" x14ac:dyDescent="0.2">
      <c r="C25" s="144"/>
      <c r="D25" s="9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row>
    <row r="26" spans="1:30" x14ac:dyDescent="0.2">
      <c r="A26" s="115" t="s">
        <v>189</v>
      </c>
      <c r="C26" s="123">
        <v>100</v>
      </c>
      <c r="D26" s="34">
        <v>0</v>
      </c>
      <c r="F26" s="164">
        <f t="shared" ref="F26:AD26" si="6">F16*(1+$B$28)</f>
        <v>0</v>
      </c>
      <c r="G26" s="164">
        <f t="shared" si="6"/>
        <v>0</v>
      </c>
      <c r="H26" s="164">
        <f t="shared" si="6"/>
        <v>0</v>
      </c>
      <c r="I26" s="164">
        <f t="shared" si="6"/>
        <v>0</v>
      </c>
      <c r="J26" s="164">
        <f t="shared" si="6"/>
        <v>0</v>
      </c>
      <c r="K26" s="164">
        <f t="shared" si="6"/>
        <v>0</v>
      </c>
      <c r="L26" s="164">
        <f t="shared" si="6"/>
        <v>0</v>
      </c>
      <c r="M26" s="164">
        <f t="shared" si="6"/>
        <v>0</v>
      </c>
      <c r="N26" s="164">
        <f t="shared" si="6"/>
        <v>0</v>
      </c>
      <c r="O26" s="164">
        <f t="shared" si="6"/>
        <v>0</v>
      </c>
      <c r="P26" s="164">
        <f t="shared" si="6"/>
        <v>0</v>
      </c>
      <c r="Q26" s="164">
        <f t="shared" si="6"/>
        <v>0</v>
      </c>
      <c r="R26" s="164">
        <f t="shared" si="6"/>
        <v>0</v>
      </c>
      <c r="S26" s="164">
        <f t="shared" si="6"/>
        <v>0</v>
      </c>
      <c r="T26" s="164">
        <f t="shared" si="6"/>
        <v>0</v>
      </c>
      <c r="U26" s="164">
        <f t="shared" si="6"/>
        <v>0</v>
      </c>
      <c r="V26" s="164">
        <f t="shared" si="6"/>
        <v>0</v>
      </c>
      <c r="W26" s="164">
        <f t="shared" si="6"/>
        <v>0</v>
      </c>
      <c r="X26" s="164">
        <f t="shared" si="6"/>
        <v>0</v>
      </c>
      <c r="Y26" s="164">
        <f t="shared" si="6"/>
        <v>0</v>
      </c>
      <c r="Z26" s="164">
        <f t="shared" si="6"/>
        <v>0</v>
      </c>
      <c r="AA26" s="164">
        <f t="shared" si="6"/>
        <v>0</v>
      </c>
      <c r="AB26" s="164">
        <f t="shared" si="6"/>
        <v>0</v>
      </c>
      <c r="AC26" s="164">
        <f t="shared" si="6"/>
        <v>0</v>
      </c>
      <c r="AD26" s="164">
        <f t="shared" si="6"/>
        <v>0</v>
      </c>
    </row>
    <row r="27" spans="1:30" x14ac:dyDescent="0.2">
      <c r="A27" s="57" t="s">
        <v>165</v>
      </c>
      <c r="C27" s="123"/>
      <c r="D27" s="34"/>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row>
    <row r="28" spans="1:30" x14ac:dyDescent="0.2">
      <c r="A28" s="42" t="s">
        <v>280</v>
      </c>
      <c r="B28" s="266">
        <v>0.54</v>
      </c>
      <c r="C28" s="123"/>
      <c r="D28" s="34"/>
      <c r="F28" s="163">
        <f t="shared" ref="F28:AD28" si="7">IF(F$26&gt;0,F$16*$B$28,0)</f>
        <v>0</v>
      </c>
      <c r="G28" s="163">
        <f t="shared" si="7"/>
        <v>0</v>
      </c>
      <c r="H28" s="163">
        <f t="shared" si="7"/>
        <v>0</v>
      </c>
      <c r="I28" s="163">
        <f t="shared" si="7"/>
        <v>0</v>
      </c>
      <c r="J28" s="163">
        <f t="shared" si="7"/>
        <v>0</v>
      </c>
      <c r="K28" s="163">
        <f t="shared" si="7"/>
        <v>0</v>
      </c>
      <c r="L28" s="163">
        <f t="shared" si="7"/>
        <v>0</v>
      </c>
      <c r="M28" s="163">
        <f t="shared" si="7"/>
        <v>0</v>
      </c>
      <c r="N28" s="163">
        <f t="shared" si="7"/>
        <v>0</v>
      </c>
      <c r="O28" s="163">
        <f t="shared" si="7"/>
        <v>0</v>
      </c>
      <c r="P28" s="163">
        <f t="shared" si="7"/>
        <v>0</v>
      </c>
      <c r="Q28" s="163">
        <f t="shared" si="7"/>
        <v>0</v>
      </c>
      <c r="R28" s="163">
        <f t="shared" si="7"/>
        <v>0</v>
      </c>
      <c r="S28" s="163">
        <f t="shared" si="7"/>
        <v>0</v>
      </c>
      <c r="T28" s="163">
        <f t="shared" si="7"/>
        <v>0</v>
      </c>
      <c r="U28" s="163">
        <f t="shared" si="7"/>
        <v>0</v>
      </c>
      <c r="V28" s="163">
        <f t="shared" si="7"/>
        <v>0</v>
      </c>
      <c r="W28" s="163">
        <f t="shared" si="7"/>
        <v>0</v>
      </c>
      <c r="X28" s="163">
        <f t="shared" si="7"/>
        <v>0</v>
      </c>
      <c r="Y28" s="163">
        <f t="shared" si="7"/>
        <v>0</v>
      </c>
      <c r="Z28" s="163">
        <f t="shared" si="7"/>
        <v>0</v>
      </c>
      <c r="AA28" s="163">
        <f t="shared" si="7"/>
        <v>0</v>
      </c>
      <c r="AB28" s="163">
        <f t="shared" si="7"/>
        <v>0</v>
      </c>
      <c r="AC28" s="163">
        <f t="shared" si="7"/>
        <v>0</v>
      </c>
      <c r="AD28" s="163">
        <f t="shared" si="7"/>
        <v>0</v>
      </c>
    </row>
    <row r="29" spans="1:30" x14ac:dyDescent="0.2">
      <c r="A29" s="351"/>
      <c r="C29" s="160">
        <f>IF(C$26&gt;0,C$16*0.625,0)</f>
        <v>130</v>
      </c>
      <c r="D29" s="161">
        <f>IF(D$26&gt;0,D$16*0.625,0)</f>
        <v>0</v>
      </c>
      <c r="F29" s="90"/>
      <c r="G29" s="90"/>
      <c r="H29" s="90"/>
    </row>
    <row r="30" spans="1:30" x14ac:dyDescent="0.2">
      <c r="C30" s="144"/>
      <c r="D30" s="91"/>
      <c r="F30" s="90"/>
      <c r="G30" s="90"/>
      <c r="H30" s="90"/>
    </row>
    <row r="31" spans="1:30" x14ac:dyDescent="0.2">
      <c r="A31" s="374"/>
      <c r="C31" s="90"/>
      <c r="D31" s="90"/>
      <c r="F31" s="90"/>
      <c r="G31" s="90"/>
      <c r="H31" s="90"/>
    </row>
    <row r="32" spans="1:30" x14ac:dyDescent="0.2">
      <c r="C32" s="90"/>
      <c r="D32" s="90"/>
      <c r="F32" s="90"/>
      <c r="G32" s="90"/>
      <c r="H32" s="90"/>
    </row>
    <row r="33" spans="1:8" x14ac:dyDescent="0.2">
      <c r="A33" s="353"/>
      <c r="B33" s="354"/>
      <c r="C33" s="90"/>
      <c r="D33" s="90"/>
      <c r="E33" s="40"/>
      <c r="F33" s="90"/>
      <c r="G33" s="90"/>
      <c r="H33" s="90"/>
    </row>
    <row r="34" spans="1:8" x14ac:dyDescent="0.2">
      <c r="A34" s="353"/>
      <c r="B34" s="354"/>
      <c r="C34" s="90"/>
      <c r="D34" s="90"/>
      <c r="E34" s="40"/>
      <c r="F34" s="40"/>
    </row>
    <row r="35" spans="1:8" ht="12.75" customHeight="1" x14ac:dyDescent="0.2">
      <c r="A35" s="358"/>
      <c r="B35" s="355"/>
      <c r="C35" s="165" t="s">
        <v>166</v>
      </c>
      <c r="D35" s="40"/>
      <c r="E35" s="40"/>
    </row>
    <row r="36" spans="1:8" x14ac:dyDescent="0.2">
      <c r="A36" s="356"/>
      <c r="B36" s="357"/>
      <c r="C36" s="166">
        <v>0.72</v>
      </c>
      <c r="D36" s="40"/>
      <c r="E36" s="40"/>
    </row>
    <row r="37" spans="1:8" x14ac:dyDescent="0.2">
      <c r="A37" s="349"/>
      <c r="B37" s="350"/>
      <c r="C37" s="166">
        <v>0.34</v>
      </c>
      <c r="D37" s="40"/>
      <c r="E37" s="40"/>
    </row>
    <row r="38" spans="1:8" x14ac:dyDescent="0.2">
      <c r="A38" s="40"/>
      <c r="B38" s="40"/>
      <c r="C38" s="40"/>
      <c r="D38" s="40"/>
      <c r="E38" s="40"/>
    </row>
  </sheetData>
  <mergeCells count="29">
    <mergeCell ref="P7:P8"/>
    <mergeCell ref="A2:O2"/>
    <mergeCell ref="A3:O3"/>
    <mergeCell ref="A4:O4"/>
    <mergeCell ref="K7:K8"/>
    <mergeCell ref="L7:L8"/>
    <mergeCell ref="M7:M8"/>
    <mergeCell ref="O7:O8"/>
    <mergeCell ref="C7:D7"/>
    <mergeCell ref="F7:F8"/>
    <mergeCell ref="G7:G8"/>
    <mergeCell ref="N7:N8"/>
    <mergeCell ref="H7:H8"/>
    <mergeCell ref="I7:I8"/>
    <mergeCell ref="J7:J8"/>
    <mergeCell ref="Q7:Q8"/>
    <mergeCell ref="R7:R8"/>
    <mergeCell ref="S7:S8"/>
    <mergeCell ref="T7:T8"/>
    <mergeCell ref="U7:U8"/>
    <mergeCell ref="AA7:AA8"/>
    <mergeCell ref="AB7:AB8"/>
    <mergeCell ref="AC7:AC8"/>
    <mergeCell ref="AD7:AD8"/>
    <mergeCell ref="V7:V8"/>
    <mergeCell ref="W7:W8"/>
    <mergeCell ref="X7:X8"/>
    <mergeCell ref="Y7:Y8"/>
    <mergeCell ref="Z7:Z8"/>
  </mergeCells>
  <phoneticPr fontId="0" type="noConversion"/>
  <printOptions gridLines="1"/>
  <pageMargins left="0.5" right="0.5" top="0.75" bottom="0.75" header="0.5" footer="0.5"/>
  <pageSetup paperSize="5" scale="79" orientation="landscape" r:id="rId1"/>
  <headerFooter alignWithMargins="0">
    <oddHeader xml:space="preserve">&amp;R&amp;"Arial,Bold"
</oddHeader>
    <oddFoote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Year-end Performance Review</vt:lpstr>
      <vt:lpstr> Instructions</vt:lpstr>
      <vt:lpstr>1 Volume Projections</vt:lpstr>
      <vt:lpstr>2 Salary &amp; Fringe</vt:lpstr>
      <vt:lpstr>3 Other Direct Expenses</vt:lpstr>
      <vt:lpstr>4 Admin Overhead Expenses</vt:lpstr>
      <vt:lpstr>5 Equipment Depreciation</vt:lpstr>
      <vt:lpstr>6 Expense Summary</vt:lpstr>
      <vt:lpstr>7 Proposed Rate(s)</vt:lpstr>
      <vt:lpstr>8 Revenue Summary</vt:lpstr>
      <vt:lpstr>9 Five Year Projection</vt:lpstr>
      <vt:lpstr>' Instructions'!Print_Area</vt:lpstr>
      <vt:lpstr>'1 Volume Projections'!Print_Area</vt:lpstr>
      <vt:lpstr>'2 Salary &amp; Fringe'!Print_Area</vt:lpstr>
      <vt:lpstr>'3 Other Direct Expenses'!Print_Area</vt:lpstr>
      <vt:lpstr>'4 Admin Overhead Expenses'!Print_Area</vt:lpstr>
      <vt:lpstr>'5 Equipment Depreciation'!Print_Area</vt:lpstr>
      <vt:lpstr>'6 Expense Summary'!Print_Area</vt:lpstr>
      <vt:lpstr>'7 Proposed Rate(s)'!Print_Area</vt:lpstr>
      <vt:lpstr>'8 Revenue Summary'!Print_Area</vt:lpstr>
      <vt:lpstr>'9 Five Year Projection'!Print_Area</vt:lpstr>
      <vt:lpstr>'Year-end Performance Review'!Print_Area</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Amy.Hazen@uth.tmc.edu</dc:creator>
  <cp:lastModifiedBy>Hazen, Amy Lauren</cp:lastModifiedBy>
  <cp:lastPrinted>2015-10-07T20:23:04Z</cp:lastPrinted>
  <dcterms:created xsi:type="dcterms:W3CDTF">2006-04-03T21:43:18Z</dcterms:created>
  <dcterms:modified xsi:type="dcterms:W3CDTF">2019-03-07T18:24:53Z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